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5.02.2024\Донорство\"/>
    </mc:Choice>
  </mc:AlternateContent>
  <xr:revisionPtr revIDLastSave="0" documentId="13_ncr:1_{4A687676-3ABE-41E1-8AEF-2A262327D8C5}"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2" r:id="rId2"/>
  </sheets>
  <definedNames>
    <definedName name="_xlnm.Print_Area" localSheetId="0">Лист1!$A$1:$O$48</definedName>
    <definedName name="_xlnm.Print_Area" localSheetId="1">Лист2!$A$1:$N$37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N6" i="2" l="1"/>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5" i="2"/>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7" i="1"/>
  <c r="L34" i="2"/>
  <c r="J34" i="2"/>
  <c r="H34" i="2"/>
  <c r="F34" i="2"/>
  <c r="N36" i="1"/>
  <c r="J36" i="1"/>
  <c r="H36" i="1"/>
  <c r="F36" i="1"/>
  <c r="G36" i="1" l="1"/>
  <c r="N5" i="2"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7" i="1"/>
  <c r="D34" i="2"/>
  <c r="L36" i="1"/>
  <c r="D36" i="1"/>
  <c r="I34" i="2" l="1"/>
  <c r="E36" i="1"/>
</calcChain>
</file>

<file path=xl/sharedStrings.xml><?xml version="1.0" encoding="utf-8"?>
<sst xmlns="http://schemas.openxmlformats.org/spreadsheetml/2006/main" count="102" uniqueCount="51">
  <si>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</si>
  <si>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</si>
  <si>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</si>
  <si>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</si>
  <si>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</si>
  <si>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</si>
  <si>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</si>
  <si>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</si>
  <si>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</si>
  <si>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</si>
  <si>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</si>
  <si>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</si>
  <si>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</si>
  <si>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</si>
  <si>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</si>
  <si>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</si>
  <si>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</si>
  <si>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</si>
  <si>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</si>
  <si>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</si>
  <si>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</si>
  <si>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</si>
  <si>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</si>
  <si>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</si>
  <si>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</si>
  <si>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</si>
  <si>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</si>
  <si>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</si>
  <si>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</si>
  <si>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</si>
  <si>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</si>
  <si>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</si>
  <si>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</si>
  <si>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</si>
  <si>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Едем АДАМАНОВ</t>
  </si>
  <si>
    <t>к-сть наборів</t>
  </si>
  <si>
    <t>к-сть упаковок</t>
  </si>
  <si>
    <t>Генеральний директор</t>
  </si>
  <si>
    <t>Розподіл реагентів та витратних матеріалів сумісних з приладом Alinity i,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сумісні з приладом Alinity i»</t>
  </si>
  <si>
    <r>
      <t xml:space="preserve">
</t>
    </r>
    <r>
      <rPr>
        <sz val="14"/>
        <color theme="1"/>
        <rFont val="Times New Roman"/>
        <family val="1"/>
        <charset val="204"/>
      </rPr>
      <t xml:space="preserve">
Набір реагентів Alinity i Anti-HCV Reagent Kit</t>
    </r>
    <r>
      <rPr>
        <b/>
        <sz val="14"/>
        <color theme="1"/>
        <rFont val="Times New Roman"/>
        <family val="1"/>
        <charset val="204"/>
      </rPr>
      <t xml:space="preserve">
(Набір реагентів Alinity i Anti-HCV Reagent Kit (1000 тестів), або еквівалент)
Виробник: Абботт ГмбХ, Німеччина;
Ціна за набір - 107 820,41 грн</t>
    </r>
  </si>
  <si>
    <r>
      <rPr>
        <sz val="14"/>
        <color theme="1"/>
        <rFont val="Times New Roman"/>
        <family val="1"/>
        <charset val="204"/>
      </rPr>
      <t xml:space="preserve">
Набір реагентів Alinity i HBsAg Qualitative II Reagent Kit</t>
    </r>
    <r>
      <rPr>
        <b/>
        <sz val="14"/>
        <color theme="1"/>
        <rFont val="Times New Roman"/>
        <family val="1"/>
        <charset val="204"/>
      </rPr>
      <t xml:space="preserve">
(Набір реагентів Alinity i HBsAg Qualitative II Reagent Kit (1200 тестів), або еквівалент)
Виробник: Абботт Айленд Діагностікс Дівіжн, Ірландія;
Ціна за набір - 30 425,18 грн</t>
    </r>
  </si>
  <si>
    <r>
      <t xml:space="preserve">
</t>
    </r>
    <r>
      <rPr>
        <sz val="14"/>
        <color theme="1"/>
        <rFont val="Times New Roman"/>
        <family val="1"/>
        <charset val="204"/>
      </rPr>
      <t xml:space="preserve">
Набір реагентів Alinity i HIV Ag/Ab Combo Reagent Kit</t>
    </r>
    <r>
      <rPr>
        <b/>
        <sz val="14"/>
        <color theme="1"/>
        <rFont val="Times New Roman"/>
        <family val="1"/>
        <charset val="204"/>
      </rPr>
      <t xml:space="preserve">
(Набір реагентів Alinity i HIV Ag/Ab Combo Reagent Kit (1200 тестів), або еквівалент)
Виробник: Абботт ГмбХ, Німеччина;
Ціна за набір - 56 388,83 грн</t>
    </r>
  </si>
  <si>
    <r>
      <rPr>
        <sz val="14"/>
        <color theme="1"/>
        <rFont val="Times New Roman"/>
        <family val="1"/>
        <charset val="204"/>
      </rPr>
      <t xml:space="preserve">
Набір реагентів Alinity i Syphilis TP Reagent Kit 
</t>
    </r>
    <r>
      <rPr>
        <b/>
        <sz val="14"/>
        <color theme="1"/>
        <rFont val="Times New Roman"/>
        <family val="1"/>
        <charset val="204"/>
      </rPr>
      <t>(Набір реагентів Alinity i Syphilis TP Reagent Kit (1200 тестів), або еквівалент)
Виробник: Абботт ГмбХ,
Німеччина
Ціна за набір - 85 202,91 грн</t>
    </r>
  </si>
  <si>
    <r>
      <t xml:space="preserve">
</t>
    </r>
    <r>
      <rPr>
        <sz val="14"/>
        <color theme="1"/>
        <rFont val="Times New Roman"/>
        <family val="1"/>
        <charset val="204"/>
      </rPr>
      <t>Картридж технічного обслуговування для очистки Alinity i Maintenance Cleaning Cartridge</t>
    </r>
    <r>
      <rPr>
        <b/>
        <sz val="14"/>
        <color theme="1"/>
        <rFont val="Times New Roman"/>
        <family val="1"/>
        <charset val="204"/>
      </rPr>
      <t xml:space="preserve">
(Картридж технічного обслуговування для очистки Alinity i Maintenance Cleaning Cartridge, або еквівалент)
Виробник: Абботт Лабораторіз, США;
Ціна за упаковку - 4 957,26 грн</t>
    </r>
  </si>
  <si>
    <r>
      <t xml:space="preserve">
</t>
    </r>
    <r>
      <rPr>
        <sz val="14"/>
        <color theme="1"/>
        <rFont val="Times New Roman"/>
        <family val="1"/>
        <charset val="204"/>
      </rPr>
      <t xml:space="preserve">Кондиціонуючий розчин для пробозабірних голок Alinity i-series Probe Conditioning Solution
</t>
    </r>
    <r>
      <rPr>
        <b/>
        <sz val="14"/>
        <color theme="1"/>
        <rFont val="Times New Roman"/>
        <family val="1"/>
        <charset val="204"/>
      </rPr>
      <t xml:space="preserve">
(Кондиціонуючий розчин для пробозабірних голок Alinity i-series Probe Conditioning Solution, або еквівалент)
Виробник: Абботт Айленд Діагностікс Дівіжн, Ірландія;
Ціна за упаковку - 6 496,08 грн</t>
    </r>
  </si>
  <si>
    <r>
      <t xml:space="preserve">
</t>
    </r>
    <r>
      <rPr>
        <sz val="14"/>
        <color theme="1"/>
        <rFont val="Times New Roman"/>
        <family val="1"/>
        <charset val="204"/>
      </rPr>
      <t>Чашки для зразків Alinity ci-series Sample Cups</t>
    </r>
    <r>
      <rPr>
        <b/>
        <sz val="14"/>
        <color theme="1"/>
        <rFont val="Times New Roman"/>
        <family val="1"/>
        <charset val="204"/>
      </rPr>
      <t xml:space="preserve">
(Чашки для зразків Alinity ci-series Sample Cups (1000 штук), або еквівалент)
Виробник: Абботт Лабораторіз, США;
Ціна за упаковку - 2 260,16 грн</t>
    </r>
  </si>
  <si>
    <r>
      <rPr>
        <sz val="14"/>
        <color theme="1"/>
        <rFont val="Times New Roman"/>
        <family val="1"/>
        <charset val="204"/>
      </rPr>
      <t>Змінні кришки для калібраторів/контролів Alinity ci-series Calibrator/Control Replacement Caps</t>
    </r>
    <r>
      <rPr>
        <b/>
        <sz val="14"/>
        <color theme="1"/>
        <rFont val="Times New Roman"/>
        <family val="1"/>
        <charset val="204"/>
      </rPr>
      <t xml:space="preserve">
(Змінні кришки для калібраторів/контролів Alinity ci-series Calibrator/Control Replacement Caps (100 штук), або еквівалент)
Виробник: Абботт Лабораторіз, США;
Ціна за упаковку - 803,76 грн</t>
    </r>
  </si>
  <si>
    <r>
      <t xml:space="preserve">
</t>
    </r>
    <r>
      <rPr>
        <sz val="14"/>
        <color theme="1"/>
        <rFont val="Times New Roman"/>
        <family val="1"/>
        <charset val="204"/>
      </rPr>
      <t>Змінні кришки для реагентів Alinity Reagent Replacement Caps</t>
    </r>
    <r>
      <rPr>
        <b/>
        <sz val="14"/>
        <color theme="1"/>
        <rFont val="Times New Roman"/>
        <family val="1"/>
        <charset val="204"/>
      </rPr>
      <t xml:space="preserve">
(Змінні кришки для реагентів Alinity Reagent Replacement Caps (100 штук), або еквівалент)
Виробник: Абботт Лабораторіз, США;
Ціна за упаковку - 803,76 грн</t>
    </r>
  </si>
  <si>
    <r>
      <t xml:space="preserve">
</t>
    </r>
    <r>
      <rPr>
        <sz val="14"/>
        <color theme="1"/>
        <rFont val="Times New Roman"/>
        <family val="1"/>
        <charset val="204"/>
      </rPr>
      <t>Реакційні ємності Alinity Reaction Vessels</t>
    </r>
    <r>
      <rPr>
        <b/>
        <sz val="14"/>
        <color theme="1"/>
        <rFont val="Times New Roman"/>
        <family val="1"/>
        <charset val="204"/>
      </rPr>
      <t xml:space="preserve">
(Реакційні ємності Alinity Reaction Vessels (4000 штук), або еквівалент)
Виробник: Абботт Лабораторіз, США;
Ціна за упаковку - 6 493,76 грн</t>
    </r>
  </si>
  <si>
    <r>
      <t xml:space="preserve">
</t>
    </r>
    <r>
      <rPr>
        <sz val="14"/>
        <color theme="1"/>
        <rFont val="Times New Roman"/>
        <family val="1"/>
        <charset val="204"/>
      </rPr>
      <t xml:space="preserve">Тригерний розчин Alinity Trigger Solution
</t>
    </r>
    <r>
      <rPr>
        <b/>
        <sz val="14"/>
        <color theme="1"/>
        <rFont val="Times New Roman"/>
        <family val="1"/>
        <charset val="204"/>
      </rPr>
      <t xml:space="preserve">
(Тригерний розчин Alinity Trigger Solution, або еквівалент)
Виробник: Абботт Айленд Діагностікс Дівіжн, Ірландія;
Ціна за упаковку - 2 116,47 грн</t>
    </r>
  </si>
  <si>
    <t>ЗАТВЕРДЖЕНО
наказ державного підприємства 
«Медичні закупівлі України»
від 15.02.2024 №160-Р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</si>
</sst>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8">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rgb="FF000000"/>
      </left>
      <right style="medium">
        <color indexed="64"/>
      </right>
      <top style="medium">
        <color indexed="64"/>
      </top>
      <bottom/>
      <diagonal/>
    </border>
    <border>
      <left/>
      <right style="thin">
        <color indexed="64"/>
      </right>
      <top/>
      <bottom/>
      <diagonal/>
    </border>
    <border>
      <left/>
      <right/>
      <top style="medium">
        <color rgb="FF000000"/>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3" fillId="2" borderId="1" xfId="0" applyFont="1" applyFill="1" applyBorder="1" applyAlignment="1">
      <alignmen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5" fillId="3" borderId="0" xfId="0" applyNumberFormat="1" applyFont="1" applyFill="1" applyAlignment="1">
      <alignment horizontal="center" vertical="center" wrapText="1"/>
    </xf>
    <xf numFmtId="1" fontId="5" fillId="3" borderId="13" xfId="0" applyNumberFormat="1" applyFont="1" applyFill="1" applyBorder="1" applyAlignment="1">
      <alignment horizontal="center" vertical="center" wrapText="1"/>
    </xf>
    <xf numFmtId="1" fontId="5" fillId="3" borderId="5" xfId="0" applyNumberFormat="1" applyFont="1" applyFill="1" applyBorder="1" applyAlignment="1">
      <alignment horizontal="center" vertical="center" wrapText="1"/>
    </xf>
    <xf numFmtId="1" fontId="5" fillId="3" borderId="14" xfId="0" applyNumberFormat="1" applyFont="1" applyFill="1" applyBorder="1" applyAlignment="1">
      <alignment horizontal="center" vertical="center" wrapText="1"/>
    </xf>
    <xf numFmtId="0" fontId="1" fillId="3" borderId="10" xfId="0" applyFont="1" applyFill="1" applyBorder="1" applyAlignment="1">
      <alignment horizontal="center" vertical="center"/>
    </xf>
    <xf numFmtId="0" fontId="3" fillId="3" borderId="25" xfId="0" applyFont="1" applyFill="1" applyBorder="1" applyAlignment="1">
      <alignment horizontal="left" vertical="center" wrapText="1"/>
    </xf>
    <xf numFmtId="0" fontId="1" fillId="3" borderId="19" xfId="0"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1" xfId="0" applyFont="1" applyFill="1" applyBorder="1" applyAlignment="1">
      <alignment horizontal="center" vertical="center"/>
    </xf>
    <xf numFmtId="0" fontId="3" fillId="3" borderId="24"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12" fillId="3" borderId="4" xfId="0" applyFont="1" applyFill="1" applyBorder="1"/>
    <xf numFmtId="0" fontId="0" fillId="3" borderId="4" xfId="0" applyFill="1" applyBorder="1"/>
    <xf numFmtId="0" fontId="12" fillId="3" borderId="0" xfId="0" applyFont="1" applyFill="1"/>
    <xf numFmtId="0" fontId="1" fillId="3" borderId="8" xfId="0" applyFont="1" applyFill="1" applyBorder="1" applyAlignment="1">
      <alignment horizontal="center" vertical="center"/>
    </xf>
    <xf numFmtId="0" fontId="10" fillId="3" borderId="27" xfId="0" applyFont="1" applyFill="1" applyBorder="1" applyAlignment="1">
      <alignment vertical="center"/>
    </xf>
    <xf numFmtId="0" fontId="6" fillId="3" borderId="0" xfId="0" applyFont="1" applyFill="1" applyAlignment="1">
      <alignment horizontal="left" vertical="center" wrapText="1"/>
    </xf>
    <xf numFmtId="3" fontId="3" fillId="2" borderId="1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0" fontId="7" fillId="3" borderId="0" xfId="0" applyFont="1" applyFill="1"/>
    <xf numFmtId="0" fontId="7" fillId="3" borderId="4" xfId="0" applyFont="1" applyFill="1" applyBorder="1"/>
    <xf numFmtId="0" fontId="8" fillId="3" borderId="0" xfId="0" applyFont="1" applyFill="1" applyAlignment="1">
      <alignment horizontal="center" vertical="center"/>
    </xf>
    <xf numFmtId="0" fontId="3" fillId="3" borderId="0" xfId="0" applyFont="1" applyFill="1" applyAlignment="1">
      <alignment vertical="center" wrapText="1"/>
    </xf>
    <xf numFmtId="0" fontId="0" fillId="3" borderId="0" xfId="0" applyFill="1" applyAlignment="1">
      <alignment vertical="center"/>
    </xf>
    <xf numFmtId="0" fontId="3" fillId="3" borderId="16" xfId="0" applyFont="1" applyFill="1" applyBorder="1" applyAlignment="1">
      <alignment horizontal="left" vertical="center" wrapText="1"/>
    </xf>
    <xf numFmtId="0" fontId="10" fillId="3" borderId="8" xfId="0" applyFont="1" applyFill="1" applyBorder="1" applyAlignment="1">
      <alignment vertical="center"/>
    </xf>
    <xf numFmtId="0" fontId="1" fillId="3" borderId="20" xfId="0" applyFont="1" applyFill="1" applyBorder="1" applyAlignment="1">
      <alignment horizontal="center" vertical="center" wrapText="1"/>
    </xf>
    <xf numFmtId="3" fontId="3" fillId="2" borderId="5" xfId="0" applyNumberFormat="1" applyFont="1" applyFill="1" applyBorder="1" applyAlignment="1">
      <alignment horizontal="center" vertical="center"/>
    </xf>
    <xf numFmtId="0" fontId="0" fillId="3" borderId="29" xfId="0" applyFill="1" applyBorder="1"/>
    <xf numFmtId="0" fontId="1" fillId="3" borderId="3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3" xfId="0" applyFont="1" applyFill="1" applyBorder="1" applyAlignment="1">
      <alignment horizontal="center" vertical="center" wrapText="1"/>
    </xf>
    <xf numFmtId="4" fontId="1" fillId="3" borderId="33"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2" fontId="1" fillId="3" borderId="33" xfId="0" applyNumberFormat="1" applyFont="1" applyFill="1" applyBorder="1" applyAlignment="1">
      <alignment horizontal="center" vertical="center" wrapText="1"/>
    </xf>
    <xf numFmtId="4" fontId="1" fillId="3" borderId="36"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4" fontId="1" fillId="3" borderId="37" xfId="0" applyNumberFormat="1" applyFont="1" applyFill="1" applyBorder="1" applyAlignment="1">
      <alignment horizontal="center" vertical="center" wrapText="1"/>
    </xf>
    <xf numFmtId="4"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1" xfId="0" applyFont="1" applyFill="1" applyBorder="1" applyAlignment="1">
      <alignment horizontal="right" vertical="center" wrapText="1"/>
    </xf>
    <xf numFmtId="0" fontId="3" fillId="3" borderId="7" xfId="0" applyFont="1" applyFill="1" applyBorder="1" applyAlignment="1">
      <alignment horizontal="center" vertical="center" wrapText="1"/>
    </xf>
    <xf numFmtId="0" fontId="4" fillId="3" borderId="14" xfId="0" applyFont="1" applyFill="1" applyBorder="1"/>
    <xf numFmtId="0" fontId="6" fillId="3" borderId="15"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6" xfId="0" applyFont="1" applyFill="1" applyBorder="1"/>
    <xf numFmtId="0" fontId="3" fillId="3" borderId="1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3"/>
  <sheetViews>
    <sheetView tabSelected="1" view="pageBreakPreview" topLeftCell="C1" zoomScale="60" zoomScaleNormal="60" workbookViewId="0">
      <selection activeCell="P3" sqref="P3"/>
    </sheetView>
  </sheetViews>
  <sheetFormatPr defaultColWidth="14.453125" defaultRowHeight="15" customHeight="1"/>
  <cols>
    <col min="1" max="2" width="5.36328125" style="2" customWidth="1"/>
    <col min="3" max="3" width="62.54296875" style="2" customWidth="1"/>
    <col min="4" max="4" width="21.54296875" style="2" customWidth="1"/>
    <col min="5" max="5" width="19.26953125" style="2" customWidth="1"/>
    <col min="6" max="15" width="19.36328125" style="2" customWidth="1"/>
    <col min="16" max="16384" width="14.453125" style="2"/>
  </cols>
  <sheetData>
    <row r="1" spans="1:15" ht="37.75" customHeight="1">
      <c r="N1" s="57" t="s">
        <v>50</v>
      </c>
      <c r="O1" s="58"/>
    </row>
    <row r="2" spans="1:15" ht="96.65" customHeight="1">
      <c r="A2" s="3"/>
      <c r="B2" s="3"/>
      <c r="C2" s="4"/>
      <c r="D2" s="4"/>
      <c r="E2" s="4"/>
      <c r="F2" s="4"/>
      <c r="G2" s="4"/>
      <c r="H2" s="4"/>
      <c r="I2" s="4"/>
      <c r="J2" s="4"/>
      <c r="K2" s="4"/>
      <c r="L2" s="4"/>
      <c r="M2" s="4"/>
      <c r="N2" s="58"/>
      <c r="O2" s="58"/>
    </row>
    <row r="3" spans="1:15" ht="72" customHeight="1" thickBot="1">
      <c r="A3" s="5"/>
      <c r="B3" s="64" t="s">
        <v>38</v>
      </c>
      <c r="C3" s="64"/>
      <c r="D3" s="64"/>
      <c r="E3" s="64"/>
      <c r="F3" s="64"/>
      <c r="G3" s="64"/>
      <c r="H3" s="64"/>
      <c r="I3" s="64"/>
      <c r="J3" s="64"/>
      <c r="K3" s="64"/>
      <c r="L3" s="64"/>
      <c r="M3" s="64"/>
      <c r="N3" s="64"/>
      <c r="O3" s="64"/>
    </row>
    <row r="4" spans="1:15" ht="309" customHeight="1" thickBot="1">
      <c r="A4" s="6"/>
      <c r="B4" s="65" t="s">
        <v>0</v>
      </c>
      <c r="C4" s="67" t="s">
        <v>1</v>
      </c>
      <c r="D4" s="61" t="s">
        <v>39</v>
      </c>
      <c r="E4" s="62"/>
      <c r="F4" s="61" t="s">
        <v>40</v>
      </c>
      <c r="G4" s="62"/>
      <c r="H4" s="61" t="s">
        <v>41</v>
      </c>
      <c r="I4" s="62"/>
      <c r="J4" s="61" t="s">
        <v>42</v>
      </c>
      <c r="K4" s="62"/>
      <c r="L4" s="61" t="s">
        <v>43</v>
      </c>
      <c r="M4" s="62"/>
      <c r="N4" s="61" t="s">
        <v>44</v>
      </c>
      <c r="O4" s="62"/>
    </row>
    <row r="5" spans="1:15" ht="21" customHeight="1" thickBot="1">
      <c r="A5" s="6"/>
      <c r="B5" s="66"/>
      <c r="C5" s="66"/>
      <c r="D5" s="7" t="s">
        <v>35</v>
      </c>
      <c r="E5" s="7" t="s">
        <v>3</v>
      </c>
      <c r="F5" s="7" t="s">
        <v>35</v>
      </c>
      <c r="G5" s="7" t="s">
        <v>3</v>
      </c>
      <c r="H5" s="7" t="s">
        <v>35</v>
      </c>
      <c r="I5" s="8" t="s">
        <v>3</v>
      </c>
      <c r="J5" s="9" t="s">
        <v>35</v>
      </c>
      <c r="K5" s="7" t="s">
        <v>3</v>
      </c>
      <c r="L5" s="7" t="s">
        <v>36</v>
      </c>
      <c r="M5" s="7" t="s">
        <v>3</v>
      </c>
      <c r="N5" s="7" t="s">
        <v>35</v>
      </c>
      <c r="O5" s="7" t="s">
        <v>3</v>
      </c>
    </row>
    <row r="6" spans="1:15" ht="12" customHeight="1" thickBot="1">
      <c r="A6" s="10"/>
      <c r="B6" s="11">
        <v>1</v>
      </c>
      <c r="C6" s="12">
        <v>2</v>
      </c>
      <c r="D6" s="12">
        <v>3</v>
      </c>
      <c r="E6" s="12">
        <v>4</v>
      </c>
      <c r="F6" s="12">
        <v>5</v>
      </c>
      <c r="G6" s="12">
        <v>6</v>
      </c>
      <c r="H6" s="13">
        <v>7</v>
      </c>
      <c r="I6" s="12">
        <v>8</v>
      </c>
      <c r="J6" s="13">
        <v>9</v>
      </c>
      <c r="K6" s="12">
        <v>10</v>
      </c>
      <c r="L6" s="12">
        <v>11</v>
      </c>
      <c r="M6" s="12">
        <v>12</v>
      </c>
      <c r="N6" s="13">
        <v>13</v>
      </c>
      <c r="O6" s="12">
        <v>14</v>
      </c>
    </row>
    <row r="7" spans="1:15" ht="17.25" customHeight="1" thickBot="1">
      <c r="A7" s="3"/>
      <c r="B7" s="14">
        <v>1</v>
      </c>
      <c r="C7" s="15" t="s">
        <v>4</v>
      </c>
      <c r="D7" s="16">
        <v>0</v>
      </c>
      <c r="E7" s="17">
        <f>D7*107820.41</f>
        <v>0</v>
      </c>
      <c r="F7" s="46">
        <v>0</v>
      </c>
      <c r="G7" s="47">
        <f>F7*30425.18</f>
        <v>0</v>
      </c>
      <c r="H7" s="46">
        <v>0</v>
      </c>
      <c r="I7" s="47">
        <f>H7*56388.83</f>
        <v>0</v>
      </c>
      <c r="J7" s="46">
        <v>0</v>
      </c>
      <c r="K7" s="47">
        <f>J7*85202.92</f>
        <v>0</v>
      </c>
      <c r="L7" s="46">
        <v>0</v>
      </c>
      <c r="M7" s="47">
        <f>L7*4957.26</f>
        <v>0</v>
      </c>
      <c r="N7" s="19">
        <v>0</v>
      </c>
      <c r="O7" s="18">
        <f>N7*6496.08</f>
        <v>0</v>
      </c>
    </row>
    <row r="8" spans="1:15" ht="17.25" customHeight="1" thickBot="1">
      <c r="A8" s="3"/>
      <c r="B8" s="20">
        <v>2</v>
      </c>
      <c r="C8" s="21" t="s">
        <v>5</v>
      </c>
      <c r="D8" s="16">
        <v>0</v>
      </c>
      <c r="E8" s="17">
        <f t="shared" ref="E8:E35" si="0">D8*107820.41</f>
        <v>0</v>
      </c>
      <c r="F8" s="44">
        <v>0</v>
      </c>
      <c r="G8" s="47">
        <f t="shared" ref="G8:G35" si="1">F8*30425.18</f>
        <v>0</v>
      </c>
      <c r="H8" s="44">
        <v>0</v>
      </c>
      <c r="I8" s="47">
        <f t="shared" ref="I8:I36" si="2">H8*56388.83</f>
        <v>0</v>
      </c>
      <c r="J8" s="44">
        <v>0</v>
      </c>
      <c r="K8" s="47">
        <f t="shared" ref="K8:K36" si="3">J8*85202.92</f>
        <v>0</v>
      </c>
      <c r="L8" s="44">
        <v>0</v>
      </c>
      <c r="M8" s="47">
        <f t="shared" ref="M8:M36" si="4">L8*4957.26</f>
        <v>0</v>
      </c>
      <c r="N8" s="19">
        <v>0</v>
      </c>
      <c r="O8" s="18">
        <f t="shared" ref="O8:O36" si="5">N8*6496.08</f>
        <v>0</v>
      </c>
    </row>
    <row r="9" spans="1:15" ht="17.25" customHeight="1" thickBot="1">
      <c r="A9" s="3"/>
      <c r="B9" s="20">
        <v>3</v>
      </c>
      <c r="C9" s="22" t="s">
        <v>6</v>
      </c>
      <c r="D9" s="16">
        <v>3</v>
      </c>
      <c r="E9" s="17">
        <f t="shared" si="0"/>
        <v>323461.23</v>
      </c>
      <c r="F9" s="44">
        <v>1</v>
      </c>
      <c r="G9" s="47">
        <f t="shared" si="1"/>
        <v>30425.18</v>
      </c>
      <c r="H9" s="44">
        <v>5</v>
      </c>
      <c r="I9" s="47">
        <f t="shared" si="2"/>
        <v>281944.15000000002</v>
      </c>
      <c r="J9" s="44">
        <v>2</v>
      </c>
      <c r="K9" s="47">
        <f t="shared" si="3"/>
        <v>170405.84</v>
      </c>
      <c r="L9" s="44">
        <v>2</v>
      </c>
      <c r="M9" s="47">
        <f t="shared" si="4"/>
        <v>9914.52</v>
      </c>
      <c r="N9" s="19">
        <v>1</v>
      </c>
      <c r="O9" s="18">
        <f t="shared" si="5"/>
        <v>6496.08</v>
      </c>
    </row>
    <row r="10" spans="1:15" ht="17.25" customHeight="1" thickBot="1">
      <c r="A10" s="3"/>
      <c r="B10" s="20">
        <v>4</v>
      </c>
      <c r="C10" s="21" t="s">
        <v>7</v>
      </c>
      <c r="D10" s="16">
        <v>0</v>
      </c>
      <c r="E10" s="17">
        <f t="shared" si="0"/>
        <v>0</v>
      </c>
      <c r="F10" s="44">
        <v>0</v>
      </c>
      <c r="G10" s="47">
        <f t="shared" si="1"/>
        <v>0</v>
      </c>
      <c r="H10" s="44">
        <v>0</v>
      </c>
      <c r="I10" s="47">
        <f t="shared" si="2"/>
        <v>0</v>
      </c>
      <c r="J10" s="44">
        <v>0</v>
      </c>
      <c r="K10" s="47">
        <f t="shared" si="3"/>
        <v>0</v>
      </c>
      <c r="L10" s="44">
        <v>0</v>
      </c>
      <c r="M10" s="47">
        <f t="shared" si="4"/>
        <v>0</v>
      </c>
      <c r="N10" s="19">
        <v>0</v>
      </c>
      <c r="O10" s="18">
        <f t="shared" si="5"/>
        <v>0</v>
      </c>
    </row>
    <row r="11" spans="1:15" ht="17.25" customHeight="1" thickBot="1">
      <c r="A11" s="3"/>
      <c r="B11" s="20">
        <v>5</v>
      </c>
      <c r="C11" s="22" t="s">
        <v>8</v>
      </c>
      <c r="D11" s="16">
        <v>0</v>
      </c>
      <c r="E11" s="17">
        <f t="shared" si="0"/>
        <v>0</v>
      </c>
      <c r="F11" s="44">
        <v>0</v>
      </c>
      <c r="G11" s="47">
        <f t="shared" si="1"/>
        <v>0</v>
      </c>
      <c r="H11" s="44">
        <v>0</v>
      </c>
      <c r="I11" s="47">
        <f t="shared" si="2"/>
        <v>0</v>
      </c>
      <c r="J11" s="44">
        <v>0</v>
      </c>
      <c r="K11" s="47">
        <f t="shared" si="3"/>
        <v>0</v>
      </c>
      <c r="L11" s="44">
        <v>0</v>
      </c>
      <c r="M11" s="47">
        <f t="shared" si="4"/>
        <v>0</v>
      </c>
      <c r="N11" s="19">
        <v>0</v>
      </c>
      <c r="O11" s="18">
        <f t="shared" si="5"/>
        <v>0</v>
      </c>
    </row>
    <row r="12" spans="1:15" ht="17.25" customHeight="1" thickBot="1">
      <c r="A12" s="3"/>
      <c r="B12" s="20">
        <v>6</v>
      </c>
      <c r="C12" s="23" t="s">
        <v>9</v>
      </c>
      <c r="D12" s="16">
        <v>0</v>
      </c>
      <c r="E12" s="17">
        <f t="shared" si="0"/>
        <v>0</v>
      </c>
      <c r="F12" s="44">
        <v>0</v>
      </c>
      <c r="G12" s="47">
        <f t="shared" si="1"/>
        <v>0</v>
      </c>
      <c r="H12" s="44">
        <v>0</v>
      </c>
      <c r="I12" s="47">
        <f t="shared" si="2"/>
        <v>0</v>
      </c>
      <c r="J12" s="44">
        <v>0</v>
      </c>
      <c r="K12" s="47">
        <f t="shared" si="3"/>
        <v>0</v>
      </c>
      <c r="L12" s="44">
        <v>0</v>
      </c>
      <c r="M12" s="47">
        <f t="shared" si="4"/>
        <v>0</v>
      </c>
      <c r="N12" s="19">
        <v>0</v>
      </c>
      <c r="O12" s="18">
        <f t="shared" si="5"/>
        <v>0</v>
      </c>
    </row>
    <row r="13" spans="1:15" ht="17.25" customHeight="1" thickBot="1">
      <c r="A13" s="3"/>
      <c r="B13" s="20">
        <v>7</v>
      </c>
      <c r="C13" s="24" t="s">
        <v>10</v>
      </c>
      <c r="D13" s="16">
        <v>0</v>
      </c>
      <c r="E13" s="17">
        <f t="shared" si="0"/>
        <v>0</v>
      </c>
      <c r="F13" s="44">
        <v>0</v>
      </c>
      <c r="G13" s="47">
        <f t="shared" si="1"/>
        <v>0</v>
      </c>
      <c r="H13" s="44">
        <v>0</v>
      </c>
      <c r="I13" s="47">
        <f t="shared" si="2"/>
        <v>0</v>
      </c>
      <c r="J13" s="44">
        <v>0</v>
      </c>
      <c r="K13" s="47">
        <f t="shared" si="3"/>
        <v>0</v>
      </c>
      <c r="L13" s="44">
        <v>0</v>
      </c>
      <c r="M13" s="47">
        <f t="shared" si="4"/>
        <v>0</v>
      </c>
      <c r="N13" s="19">
        <v>0</v>
      </c>
      <c r="O13" s="18">
        <f t="shared" si="5"/>
        <v>0</v>
      </c>
    </row>
    <row r="14" spans="1:15" ht="17.25" customHeight="1" thickBot="1">
      <c r="A14" s="3"/>
      <c r="B14" s="20">
        <v>8</v>
      </c>
      <c r="C14" s="23" t="s">
        <v>11</v>
      </c>
      <c r="D14" s="16">
        <v>0</v>
      </c>
      <c r="E14" s="17">
        <f t="shared" si="0"/>
        <v>0</v>
      </c>
      <c r="F14" s="44">
        <v>0</v>
      </c>
      <c r="G14" s="47">
        <f t="shared" si="1"/>
        <v>0</v>
      </c>
      <c r="H14" s="44">
        <v>0</v>
      </c>
      <c r="I14" s="47">
        <f t="shared" si="2"/>
        <v>0</v>
      </c>
      <c r="J14" s="44">
        <v>0</v>
      </c>
      <c r="K14" s="47">
        <f t="shared" si="3"/>
        <v>0</v>
      </c>
      <c r="L14" s="44">
        <v>0</v>
      </c>
      <c r="M14" s="47">
        <f t="shared" si="4"/>
        <v>0</v>
      </c>
      <c r="N14" s="19">
        <v>0</v>
      </c>
      <c r="O14" s="18">
        <f t="shared" si="5"/>
        <v>0</v>
      </c>
    </row>
    <row r="15" spans="1:15" ht="17.25" customHeight="1" thickBot="1">
      <c r="A15" s="3"/>
      <c r="B15" s="20">
        <v>9</v>
      </c>
      <c r="C15" s="24" t="s">
        <v>12</v>
      </c>
      <c r="D15" s="16">
        <v>0</v>
      </c>
      <c r="E15" s="17">
        <f t="shared" si="0"/>
        <v>0</v>
      </c>
      <c r="F15" s="44">
        <v>0</v>
      </c>
      <c r="G15" s="47">
        <f t="shared" si="1"/>
        <v>0</v>
      </c>
      <c r="H15" s="44">
        <v>0</v>
      </c>
      <c r="I15" s="47">
        <f t="shared" si="2"/>
        <v>0</v>
      </c>
      <c r="J15" s="44">
        <v>0</v>
      </c>
      <c r="K15" s="47">
        <f t="shared" si="3"/>
        <v>0</v>
      </c>
      <c r="L15" s="44">
        <v>0</v>
      </c>
      <c r="M15" s="47">
        <f t="shared" si="4"/>
        <v>0</v>
      </c>
      <c r="N15" s="19">
        <v>0</v>
      </c>
      <c r="O15" s="18">
        <f t="shared" si="5"/>
        <v>0</v>
      </c>
    </row>
    <row r="16" spans="1:15" ht="17.25" customHeight="1" thickBot="1">
      <c r="A16" s="3"/>
      <c r="B16" s="20">
        <v>10</v>
      </c>
      <c r="C16" s="25" t="s">
        <v>13</v>
      </c>
      <c r="D16" s="16">
        <v>0</v>
      </c>
      <c r="E16" s="17">
        <f t="shared" si="0"/>
        <v>0</v>
      </c>
      <c r="F16" s="44">
        <v>0</v>
      </c>
      <c r="G16" s="47">
        <f t="shared" si="1"/>
        <v>0</v>
      </c>
      <c r="H16" s="44">
        <v>0</v>
      </c>
      <c r="I16" s="47">
        <f t="shared" si="2"/>
        <v>0</v>
      </c>
      <c r="J16" s="44">
        <v>0</v>
      </c>
      <c r="K16" s="47">
        <f t="shared" si="3"/>
        <v>0</v>
      </c>
      <c r="L16" s="44">
        <v>0</v>
      </c>
      <c r="M16" s="47">
        <f t="shared" si="4"/>
        <v>0</v>
      </c>
      <c r="N16" s="19">
        <v>0</v>
      </c>
      <c r="O16" s="18">
        <f t="shared" si="5"/>
        <v>0</v>
      </c>
    </row>
    <row r="17" spans="1:17" ht="17.25" customHeight="1" thickBot="1">
      <c r="A17" s="3"/>
      <c r="B17" s="20">
        <v>11</v>
      </c>
      <c r="C17" s="23" t="s">
        <v>14</v>
      </c>
      <c r="D17" s="16">
        <v>0</v>
      </c>
      <c r="E17" s="17">
        <f t="shared" si="0"/>
        <v>0</v>
      </c>
      <c r="F17" s="44">
        <v>0</v>
      </c>
      <c r="G17" s="47">
        <f t="shared" si="1"/>
        <v>0</v>
      </c>
      <c r="H17" s="44">
        <v>0</v>
      </c>
      <c r="I17" s="47">
        <f t="shared" si="2"/>
        <v>0</v>
      </c>
      <c r="J17" s="44">
        <v>0</v>
      </c>
      <c r="K17" s="47">
        <f t="shared" si="3"/>
        <v>0</v>
      </c>
      <c r="L17" s="44">
        <v>0</v>
      </c>
      <c r="M17" s="47">
        <f t="shared" si="4"/>
        <v>0</v>
      </c>
      <c r="N17" s="19">
        <v>0</v>
      </c>
      <c r="O17" s="18">
        <f t="shared" si="5"/>
        <v>0</v>
      </c>
    </row>
    <row r="18" spans="1:17" ht="17.25" customHeight="1" thickBot="1">
      <c r="A18" s="3"/>
      <c r="B18" s="20">
        <v>12</v>
      </c>
      <c r="C18" s="23" t="s">
        <v>15</v>
      </c>
      <c r="D18" s="16">
        <v>0</v>
      </c>
      <c r="E18" s="17">
        <f t="shared" si="0"/>
        <v>0</v>
      </c>
      <c r="F18" s="44">
        <v>0</v>
      </c>
      <c r="G18" s="47">
        <f t="shared" si="1"/>
        <v>0</v>
      </c>
      <c r="H18" s="44">
        <v>0</v>
      </c>
      <c r="I18" s="47">
        <f t="shared" si="2"/>
        <v>0</v>
      </c>
      <c r="J18" s="44">
        <v>0</v>
      </c>
      <c r="K18" s="47">
        <f t="shared" si="3"/>
        <v>0</v>
      </c>
      <c r="L18" s="44">
        <v>0</v>
      </c>
      <c r="M18" s="47">
        <f t="shared" si="4"/>
        <v>0</v>
      </c>
      <c r="N18" s="19">
        <v>0</v>
      </c>
      <c r="O18" s="18">
        <f t="shared" si="5"/>
        <v>0</v>
      </c>
      <c r="Q18" s="26"/>
    </row>
    <row r="19" spans="1:17" ht="17.25" customHeight="1" thickBot="1">
      <c r="A19" s="3"/>
      <c r="B19" s="20">
        <v>13</v>
      </c>
      <c r="C19" s="23" t="s">
        <v>16</v>
      </c>
      <c r="D19" s="16">
        <v>0</v>
      </c>
      <c r="E19" s="17">
        <f t="shared" si="0"/>
        <v>0</v>
      </c>
      <c r="F19" s="44">
        <v>0</v>
      </c>
      <c r="G19" s="47">
        <f t="shared" si="1"/>
        <v>0</v>
      </c>
      <c r="H19" s="44">
        <v>0</v>
      </c>
      <c r="I19" s="47">
        <f t="shared" si="2"/>
        <v>0</v>
      </c>
      <c r="J19" s="44">
        <v>0</v>
      </c>
      <c r="K19" s="47">
        <f t="shared" si="3"/>
        <v>0</v>
      </c>
      <c r="L19" s="44">
        <v>0</v>
      </c>
      <c r="M19" s="47">
        <f t="shared" si="4"/>
        <v>0</v>
      </c>
      <c r="N19" s="19">
        <v>0</v>
      </c>
      <c r="O19" s="18">
        <f t="shared" si="5"/>
        <v>0</v>
      </c>
      <c r="Q19" s="27"/>
    </row>
    <row r="20" spans="1:17" ht="18.649999999999999" customHeight="1" thickBot="1">
      <c r="A20" s="3"/>
      <c r="B20" s="20">
        <v>14</v>
      </c>
      <c r="C20" s="24" t="s">
        <v>17</v>
      </c>
      <c r="D20" s="16">
        <v>0</v>
      </c>
      <c r="E20" s="17">
        <f t="shared" si="0"/>
        <v>0</v>
      </c>
      <c r="F20" s="44">
        <v>0</v>
      </c>
      <c r="G20" s="47">
        <f t="shared" si="1"/>
        <v>0</v>
      </c>
      <c r="H20" s="44">
        <v>0</v>
      </c>
      <c r="I20" s="47">
        <f t="shared" si="2"/>
        <v>0</v>
      </c>
      <c r="J20" s="44">
        <v>0</v>
      </c>
      <c r="K20" s="47">
        <f t="shared" si="3"/>
        <v>0</v>
      </c>
      <c r="L20" s="44">
        <v>0</v>
      </c>
      <c r="M20" s="47">
        <f t="shared" si="4"/>
        <v>0</v>
      </c>
      <c r="N20" s="19">
        <v>0</v>
      </c>
      <c r="O20" s="18">
        <f t="shared" si="5"/>
        <v>0</v>
      </c>
    </row>
    <row r="21" spans="1:17" ht="17.25" customHeight="1" thickBot="1">
      <c r="A21" s="3"/>
      <c r="B21" s="20">
        <v>15</v>
      </c>
      <c r="C21" s="24" t="s">
        <v>18</v>
      </c>
      <c r="D21" s="16">
        <v>0</v>
      </c>
      <c r="E21" s="17">
        <f t="shared" si="0"/>
        <v>0</v>
      </c>
      <c r="F21" s="44">
        <v>0</v>
      </c>
      <c r="G21" s="47">
        <f t="shared" si="1"/>
        <v>0</v>
      </c>
      <c r="H21" s="44">
        <v>0</v>
      </c>
      <c r="I21" s="47">
        <f t="shared" si="2"/>
        <v>0</v>
      </c>
      <c r="J21" s="44">
        <v>0</v>
      </c>
      <c r="K21" s="47">
        <f t="shared" si="3"/>
        <v>0</v>
      </c>
      <c r="L21" s="44">
        <v>0</v>
      </c>
      <c r="M21" s="47">
        <f t="shared" si="4"/>
        <v>0</v>
      </c>
      <c r="N21" s="19">
        <v>0</v>
      </c>
      <c r="O21" s="18">
        <f t="shared" si="5"/>
        <v>0</v>
      </c>
    </row>
    <row r="22" spans="1:17" ht="15" customHeight="1" thickBot="1">
      <c r="A22" s="3"/>
      <c r="B22" s="20">
        <v>16</v>
      </c>
      <c r="C22" s="24" t="s">
        <v>19</v>
      </c>
      <c r="D22" s="16">
        <v>0</v>
      </c>
      <c r="E22" s="17">
        <f t="shared" si="0"/>
        <v>0</v>
      </c>
      <c r="F22" s="44">
        <v>0</v>
      </c>
      <c r="G22" s="47">
        <f t="shared" si="1"/>
        <v>0</v>
      </c>
      <c r="H22" s="44">
        <v>0</v>
      </c>
      <c r="I22" s="47">
        <f t="shared" si="2"/>
        <v>0</v>
      </c>
      <c r="J22" s="44">
        <v>0</v>
      </c>
      <c r="K22" s="47">
        <f t="shared" si="3"/>
        <v>0</v>
      </c>
      <c r="L22" s="44">
        <v>0</v>
      </c>
      <c r="M22" s="47">
        <f t="shared" si="4"/>
        <v>0</v>
      </c>
      <c r="N22" s="19">
        <v>0</v>
      </c>
      <c r="O22" s="18">
        <f t="shared" si="5"/>
        <v>0</v>
      </c>
    </row>
    <row r="23" spans="1:17" ht="17.25" customHeight="1" thickBot="1">
      <c r="A23" s="3"/>
      <c r="B23" s="20">
        <v>17</v>
      </c>
      <c r="C23" s="24" t="s">
        <v>20</v>
      </c>
      <c r="D23" s="16">
        <v>0</v>
      </c>
      <c r="E23" s="17">
        <f t="shared" si="0"/>
        <v>0</v>
      </c>
      <c r="F23" s="44">
        <v>0</v>
      </c>
      <c r="G23" s="47">
        <f t="shared" si="1"/>
        <v>0</v>
      </c>
      <c r="H23" s="44">
        <v>0</v>
      </c>
      <c r="I23" s="47">
        <f t="shared" si="2"/>
        <v>0</v>
      </c>
      <c r="J23" s="44">
        <v>0</v>
      </c>
      <c r="K23" s="47">
        <f t="shared" si="3"/>
        <v>0</v>
      </c>
      <c r="L23" s="44">
        <v>0</v>
      </c>
      <c r="M23" s="47">
        <f t="shared" si="4"/>
        <v>0</v>
      </c>
      <c r="N23" s="19">
        <v>0</v>
      </c>
      <c r="O23" s="18">
        <f t="shared" si="5"/>
        <v>0</v>
      </c>
    </row>
    <row r="24" spans="1:17" ht="17.25" customHeight="1" thickBot="1">
      <c r="A24" s="3"/>
      <c r="B24" s="20">
        <v>18</v>
      </c>
      <c r="C24" s="24" t="s">
        <v>21</v>
      </c>
      <c r="D24" s="16">
        <v>0</v>
      </c>
      <c r="E24" s="17">
        <f t="shared" si="0"/>
        <v>0</v>
      </c>
      <c r="F24" s="44">
        <v>0</v>
      </c>
      <c r="G24" s="47">
        <f t="shared" si="1"/>
        <v>0</v>
      </c>
      <c r="H24" s="44">
        <v>0</v>
      </c>
      <c r="I24" s="47">
        <f t="shared" si="2"/>
        <v>0</v>
      </c>
      <c r="J24" s="44">
        <v>0</v>
      </c>
      <c r="K24" s="47">
        <f t="shared" si="3"/>
        <v>0</v>
      </c>
      <c r="L24" s="44">
        <v>0</v>
      </c>
      <c r="M24" s="47">
        <f t="shared" si="4"/>
        <v>0</v>
      </c>
      <c r="N24" s="19">
        <v>0</v>
      </c>
      <c r="O24" s="18">
        <f t="shared" si="5"/>
        <v>0</v>
      </c>
    </row>
    <row r="25" spans="1:17" ht="17.25" customHeight="1" thickBot="1">
      <c r="A25" s="3"/>
      <c r="B25" s="20">
        <v>19</v>
      </c>
      <c r="C25" s="24" t="s">
        <v>22</v>
      </c>
      <c r="D25" s="16">
        <v>0</v>
      </c>
      <c r="E25" s="17">
        <f t="shared" si="0"/>
        <v>0</v>
      </c>
      <c r="F25" s="44">
        <v>0</v>
      </c>
      <c r="G25" s="47">
        <f t="shared" si="1"/>
        <v>0</v>
      </c>
      <c r="H25" s="44">
        <v>0</v>
      </c>
      <c r="I25" s="47">
        <f t="shared" si="2"/>
        <v>0</v>
      </c>
      <c r="J25" s="44">
        <v>0</v>
      </c>
      <c r="K25" s="47">
        <f t="shared" si="3"/>
        <v>0</v>
      </c>
      <c r="L25" s="44">
        <v>0</v>
      </c>
      <c r="M25" s="47">
        <f t="shared" si="4"/>
        <v>0</v>
      </c>
      <c r="N25" s="19">
        <v>0</v>
      </c>
      <c r="O25" s="18">
        <f t="shared" si="5"/>
        <v>0</v>
      </c>
      <c r="P25" s="28"/>
    </row>
    <row r="26" spans="1:17" ht="17.25" customHeight="1" thickBot="1">
      <c r="A26" s="3"/>
      <c r="B26" s="20">
        <v>20</v>
      </c>
      <c r="C26" s="24" t="s">
        <v>23</v>
      </c>
      <c r="D26" s="16">
        <v>0</v>
      </c>
      <c r="E26" s="17">
        <f t="shared" si="0"/>
        <v>0</v>
      </c>
      <c r="F26" s="44">
        <v>0</v>
      </c>
      <c r="G26" s="47">
        <f t="shared" si="1"/>
        <v>0</v>
      </c>
      <c r="H26" s="44">
        <v>0</v>
      </c>
      <c r="I26" s="47">
        <f t="shared" si="2"/>
        <v>0</v>
      </c>
      <c r="J26" s="44">
        <v>0</v>
      </c>
      <c r="K26" s="47">
        <f t="shared" si="3"/>
        <v>0</v>
      </c>
      <c r="L26" s="44">
        <v>0</v>
      </c>
      <c r="M26" s="47">
        <f t="shared" si="4"/>
        <v>0</v>
      </c>
      <c r="N26" s="19">
        <v>0</v>
      </c>
      <c r="O26" s="18">
        <f t="shared" si="5"/>
        <v>0</v>
      </c>
    </row>
    <row r="27" spans="1:17" ht="17.25" customHeight="1" thickBot="1">
      <c r="A27" s="3"/>
      <c r="B27" s="20">
        <v>21</v>
      </c>
      <c r="C27" s="24" t="s">
        <v>24</v>
      </c>
      <c r="D27" s="16">
        <v>0</v>
      </c>
      <c r="E27" s="17">
        <f t="shared" si="0"/>
        <v>0</v>
      </c>
      <c r="F27" s="44">
        <v>0</v>
      </c>
      <c r="G27" s="47">
        <f t="shared" si="1"/>
        <v>0</v>
      </c>
      <c r="H27" s="44">
        <v>0</v>
      </c>
      <c r="I27" s="47">
        <f t="shared" si="2"/>
        <v>0</v>
      </c>
      <c r="J27" s="44">
        <v>0</v>
      </c>
      <c r="K27" s="47">
        <f t="shared" si="3"/>
        <v>0</v>
      </c>
      <c r="L27" s="44">
        <v>0</v>
      </c>
      <c r="M27" s="47">
        <f t="shared" si="4"/>
        <v>0</v>
      </c>
      <c r="N27" s="19">
        <v>0</v>
      </c>
      <c r="O27" s="18">
        <f t="shared" si="5"/>
        <v>0</v>
      </c>
    </row>
    <row r="28" spans="1:17" ht="17.25" customHeight="1" thickBot="1">
      <c r="A28" s="3"/>
      <c r="B28" s="20">
        <v>22</v>
      </c>
      <c r="C28" s="24" t="s">
        <v>25</v>
      </c>
      <c r="D28" s="16">
        <v>0</v>
      </c>
      <c r="E28" s="17">
        <f t="shared" si="0"/>
        <v>0</v>
      </c>
      <c r="F28" s="44">
        <v>0</v>
      </c>
      <c r="G28" s="47">
        <f t="shared" si="1"/>
        <v>0</v>
      </c>
      <c r="H28" s="44">
        <v>0</v>
      </c>
      <c r="I28" s="47">
        <f t="shared" si="2"/>
        <v>0</v>
      </c>
      <c r="J28" s="44">
        <v>0</v>
      </c>
      <c r="K28" s="47">
        <f t="shared" si="3"/>
        <v>0</v>
      </c>
      <c r="L28" s="44">
        <v>0</v>
      </c>
      <c r="M28" s="47">
        <f t="shared" si="4"/>
        <v>0</v>
      </c>
      <c r="N28" s="19">
        <v>0</v>
      </c>
      <c r="O28" s="18">
        <f t="shared" si="5"/>
        <v>0</v>
      </c>
    </row>
    <row r="29" spans="1:17" ht="17.25" customHeight="1" thickBot="1">
      <c r="A29" s="3"/>
      <c r="B29" s="20">
        <v>23</v>
      </c>
      <c r="C29" s="24" t="s">
        <v>26</v>
      </c>
      <c r="D29" s="16">
        <v>0</v>
      </c>
      <c r="E29" s="17">
        <f t="shared" si="0"/>
        <v>0</v>
      </c>
      <c r="F29" s="44">
        <v>0</v>
      </c>
      <c r="G29" s="47">
        <f t="shared" si="1"/>
        <v>0</v>
      </c>
      <c r="H29" s="44">
        <v>0</v>
      </c>
      <c r="I29" s="47">
        <f t="shared" si="2"/>
        <v>0</v>
      </c>
      <c r="J29" s="44">
        <v>0</v>
      </c>
      <c r="K29" s="47">
        <f t="shared" si="3"/>
        <v>0</v>
      </c>
      <c r="L29" s="44">
        <v>0</v>
      </c>
      <c r="M29" s="47">
        <f t="shared" si="4"/>
        <v>0</v>
      </c>
      <c r="N29" s="19">
        <v>0</v>
      </c>
      <c r="O29" s="18">
        <f t="shared" si="5"/>
        <v>0</v>
      </c>
    </row>
    <row r="30" spans="1:17" ht="17.25" customHeight="1" thickBot="1">
      <c r="A30" s="3"/>
      <c r="B30" s="20">
        <v>24</v>
      </c>
      <c r="C30" s="24" t="s">
        <v>27</v>
      </c>
      <c r="D30" s="16">
        <v>0</v>
      </c>
      <c r="E30" s="17">
        <f t="shared" si="0"/>
        <v>0</v>
      </c>
      <c r="F30" s="44">
        <v>0</v>
      </c>
      <c r="G30" s="47">
        <f t="shared" si="1"/>
        <v>0</v>
      </c>
      <c r="H30" s="44">
        <v>0</v>
      </c>
      <c r="I30" s="47">
        <f t="shared" si="2"/>
        <v>0</v>
      </c>
      <c r="J30" s="44">
        <v>0</v>
      </c>
      <c r="K30" s="47">
        <f t="shared" si="3"/>
        <v>0</v>
      </c>
      <c r="L30" s="44">
        <v>0</v>
      </c>
      <c r="M30" s="47">
        <f t="shared" si="4"/>
        <v>0</v>
      </c>
      <c r="N30" s="19">
        <v>0</v>
      </c>
      <c r="O30" s="18">
        <f t="shared" si="5"/>
        <v>0</v>
      </c>
      <c r="P30" s="43"/>
    </row>
    <row r="31" spans="1:17" ht="18" customHeight="1" thickBot="1">
      <c r="A31" s="3"/>
      <c r="B31" s="20">
        <v>25</v>
      </c>
      <c r="C31" s="24" t="s">
        <v>28</v>
      </c>
      <c r="D31" s="16">
        <v>0</v>
      </c>
      <c r="E31" s="17">
        <f t="shared" si="0"/>
        <v>0</v>
      </c>
      <c r="F31" s="44">
        <v>0</v>
      </c>
      <c r="G31" s="47">
        <f t="shared" si="1"/>
        <v>0</v>
      </c>
      <c r="H31" s="44">
        <v>0</v>
      </c>
      <c r="I31" s="47">
        <f t="shared" si="2"/>
        <v>0</v>
      </c>
      <c r="J31" s="44">
        <v>0</v>
      </c>
      <c r="K31" s="47">
        <f t="shared" si="3"/>
        <v>0</v>
      </c>
      <c r="L31" s="44">
        <v>0</v>
      </c>
      <c r="M31" s="47">
        <f t="shared" si="4"/>
        <v>0</v>
      </c>
      <c r="N31" s="19">
        <v>0</v>
      </c>
      <c r="O31" s="18">
        <f t="shared" si="5"/>
        <v>0</v>
      </c>
    </row>
    <row r="32" spans="1:17" ht="58.25" customHeight="1" thickBot="1">
      <c r="A32" s="3"/>
      <c r="B32" s="20">
        <v>26</v>
      </c>
      <c r="C32" s="24" t="s">
        <v>29</v>
      </c>
      <c r="D32" s="16">
        <v>0</v>
      </c>
      <c r="E32" s="17">
        <f t="shared" si="0"/>
        <v>0</v>
      </c>
      <c r="F32" s="44">
        <v>0</v>
      </c>
      <c r="G32" s="47">
        <f t="shared" si="1"/>
        <v>0</v>
      </c>
      <c r="H32" s="44">
        <v>0</v>
      </c>
      <c r="I32" s="47">
        <f t="shared" si="2"/>
        <v>0</v>
      </c>
      <c r="J32" s="44">
        <v>0</v>
      </c>
      <c r="K32" s="47">
        <f t="shared" si="3"/>
        <v>0</v>
      </c>
      <c r="L32" s="44">
        <v>0</v>
      </c>
      <c r="M32" s="47">
        <f t="shared" si="4"/>
        <v>0</v>
      </c>
      <c r="N32" s="19">
        <v>0</v>
      </c>
      <c r="O32" s="18">
        <f t="shared" si="5"/>
        <v>0</v>
      </c>
    </row>
    <row r="33" spans="1:15" ht="24" customHeight="1" thickBot="1">
      <c r="A33" s="3"/>
      <c r="B33" s="20">
        <v>27</v>
      </c>
      <c r="C33" s="21" t="s">
        <v>30</v>
      </c>
      <c r="D33" s="16">
        <v>0</v>
      </c>
      <c r="E33" s="17">
        <f t="shared" si="0"/>
        <v>0</v>
      </c>
      <c r="F33" s="44">
        <v>0</v>
      </c>
      <c r="G33" s="47">
        <f t="shared" si="1"/>
        <v>0</v>
      </c>
      <c r="H33" s="44">
        <v>0</v>
      </c>
      <c r="I33" s="47">
        <f t="shared" si="2"/>
        <v>0</v>
      </c>
      <c r="J33" s="44">
        <v>0</v>
      </c>
      <c r="K33" s="47">
        <f t="shared" si="3"/>
        <v>0</v>
      </c>
      <c r="L33" s="44">
        <v>0</v>
      </c>
      <c r="M33" s="47">
        <f t="shared" si="4"/>
        <v>0</v>
      </c>
      <c r="N33" s="19">
        <v>0</v>
      </c>
      <c r="O33" s="18">
        <f t="shared" si="5"/>
        <v>0</v>
      </c>
    </row>
    <row r="34" spans="1:15" ht="26.4" customHeight="1" thickBot="1">
      <c r="A34" s="3"/>
      <c r="B34" s="20">
        <v>28</v>
      </c>
      <c r="C34" s="21" t="s">
        <v>32</v>
      </c>
      <c r="D34" s="16">
        <v>0</v>
      </c>
      <c r="E34" s="17">
        <f t="shared" si="0"/>
        <v>0</v>
      </c>
      <c r="F34" s="44">
        <v>0</v>
      </c>
      <c r="G34" s="47">
        <f t="shared" si="1"/>
        <v>0</v>
      </c>
      <c r="H34" s="44">
        <v>0</v>
      </c>
      <c r="I34" s="47">
        <f t="shared" si="2"/>
        <v>0</v>
      </c>
      <c r="J34" s="44">
        <v>0</v>
      </c>
      <c r="K34" s="47">
        <f t="shared" si="3"/>
        <v>0</v>
      </c>
      <c r="L34" s="44">
        <v>0</v>
      </c>
      <c r="M34" s="47">
        <f t="shared" si="4"/>
        <v>0</v>
      </c>
      <c r="N34" s="19">
        <v>0</v>
      </c>
      <c r="O34" s="18">
        <f t="shared" si="5"/>
        <v>0</v>
      </c>
    </row>
    <row r="35" spans="1:15" ht="29" customHeight="1" thickBot="1">
      <c r="A35" s="3"/>
      <c r="B35" s="29">
        <v>29</v>
      </c>
      <c r="C35" s="30" t="s">
        <v>33</v>
      </c>
      <c r="D35" s="16">
        <v>0</v>
      </c>
      <c r="E35" s="17">
        <f t="shared" si="0"/>
        <v>0</v>
      </c>
      <c r="F35" s="49">
        <v>0</v>
      </c>
      <c r="G35" s="47">
        <f t="shared" si="1"/>
        <v>0</v>
      </c>
      <c r="H35" s="49">
        <v>0</v>
      </c>
      <c r="I35" s="55">
        <f t="shared" si="2"/>
        <v>0</v>
      </c>
      <c r="J35" s="49">
        <v>0</v>
      </c>
      <c r="K35" s="55">
        <f t="shared" si="3"/>
        <v>0</v>
      </c>
      <c r="L35" s="49">
        <v>0</v>
      </c>
      <c r="M35" s="55">
        <f t="shared" si="4"/>
        <v>0</v>
      </c>
      <c r="N35" s="41">
        <v>0</v>
      </c>
      <c r="O35" s="18">
        <f t="shared" si="5"/>
        <v>0</v>
      </c>
    </row>
    <row r="36" spans="1:15" ht="27.75" customHeight="1" thickBot="1">
      <c r="A36" s="31"/>
      <c r="B36" s="63" t="s">
        <v>31</v>
      </c>
      <c r="C36" s="62"/>
      <c r="D36" s="32">
        <f t="shared" ref="D36:L36" si="6">SUM(D7:D35)</f>
        <v>3</v>
      </c>
      <c r="E36" s="33">
        <f t="shared" si="6"/>
        <v>323461.23</v>
      </c>
      <c r="F36" s="48">
        <f>SUM(SUM(F7:F35))</f>
        <v>1</v>
      </c>
      <c r="G36" s="33">
        <f t="shared" si="6"/>
        <v>30425.18</v>
      </c>
      <c r="H36" s="54">
        <f>SUM(SUM(H7:H35))</f>
        <v>5</v>
      </c>
      <c r="I36" s="51">
        <f t="shared" si="2"/>
        <v>281944.15000000002</v>
      </c>
      <c r="J36" s="42">
        <f>SUM(SUM(J7:J35))</f>
        <v>2</v>
      </c>
      <c r="K36" s="51">
        <f t="shared" si="3"/>
        <v>170405.84</v>
      </c>
      <c r="L36" s="32">
        <f t="shared" si="6"/>
        <v>2</v>
      </c>
      <c r="M36" s="51">
        <f t="shared" si="4"/>
        <v>9914.52</v>
      </c>
      <c r="N36" s="48">
        <f>SUM(SUM(N7:N35))</f>
        <v>1</v>
      </c>
      <c r="O36" s="51">
        <f t="shared" si="5"/>
        <v>6496.08</v>
      </c>
    </row>
    <row r="37" spans="1:15" ht="21" customHeight="1">
      <c r="A37" s="31"/>
      <c r="B37" s="31"/>
      <c r="C37" s="34"/>
      <c r="D37" s="35"/>
      <c r="E37" s="35"/>
      <c r="F37" s="35"/>
      <c r="G37" s="35"/>
      <c r="H37" s="35"/>
      <c r="I37" s="35"/>
      <c r="J37" s="35"/>
      <c r="K37" s="35"/>
      <c r="L37" s="35"/>
      <c r="M37" s="35"/>
      <c r="N37" s="35"/>
      <c r="O37" s="35"/>
    </row>
    <row r="38" spans="1:15" ht="17.25" customHeight="1">
      <c r="A38" s="36"/>
      <c r="B38" s="36"/>
      <c r="C38" s="37"/>
      <c r="D38" s="37"/>
      <c r="E38" s="37"/>
      <c r="F38" s="37"/>
      <c r="G38" s="37"/>
      <c r="H38" s="37"/>
      <c r="I38" s="37"/>
      <c r="J38" s="37"/>
      <c r="K38" s="37"/>
      <c r="L38" s="37"/>
      <c r="M38" s="37"/>
      <c r="N38" s="37"/>
      <c r="O38" s="37"/>
    </row>
    <row r="39" spans="1:15" s="1" customFormat="1" ht="16.25" customHeight="1"/>
    <row r="40" spans="1:15" s="1" customFormat="1" ht="14.25" customHeight="1">
      <c r="B40" s="59"/>
      <c r="C40" s="59"/>
      <c r="D40" s="59"/>
      <c r="E40" s="59"/>
      <c r="F40" s="59"/>
      <c r="G40" s="59"/>
      <c r="H40" s="59"/>
      <c r="I40" s="59"/>
      <c r="J40" s="59"/>
      <c r="K40" s="59"/>
      <c r="L40" s="60"/>
      <c r="M40" s="60"/>
      <c r="N40" s="60"/>
      <c r="O40" s="60"/>
    </row>
    <row r="41" spans="1:15" s="1" customFormat="1" ht="14.25" customHeight="1">
      <c r="B41" s="59"/>
      <c r="C41" s="59"/>
      <c r="D41" s="59"/>
      <c r="E41" s="59"/>
      <c r="F41" s="59"/>
      <c r="G41" s="59"/>
      <c r="H41" s="59"/>
      <c r="I41" s="59"/>
      <c r="J41" s="59"/>
      <c r="K41" s="59"/>
      <c r="L41" s="60"/>
      <c r="M41" s="60"/>
      <c r="N41" s="60"/>
      <c r="O41" s="60"/>
    </row>
    <row r="42" spans="1:15" s="1" customFormat="1" ht="14.25" customHeight="1">
      <c r="B42" s="59"/>
      <c r="C42" s="59"/>
      <c r="D42" s="59"/>
      <c r="E42" s="59"/>
      <c r="F42" s="59"/>
      <c r="G42" s="59"/>
      <c r="H42" s="59"/>
      <c r="I42" s="59"/>
      <c r="J42" s="59"/>
      <c r="K42" s="59"/>
      <c r="L42" s="60"/>
      <c r="M42" s="60"/>
      <c r="N42" s="60"/>
      <c r="O42" s="60"/>
    </row>
    <row r="43" spans="1:15" s="1" customFormat="1" ht="14.25" customHeight="1">
      <c r="B43" s="59"/>
      <c r="C43" s="59"/>
      <c r="D43" s="59"/>
      <c r="E43" s="59"/>
      <c r="F43" s="59"/>
      <c r="G43" s="59"/>
      <c r="H43" s="59"/>
      <c r="I43" s="59"/>
      <c r="J43" s="59"/>
      <c r="K43" s="59"/>
      <c r="L43" s="60"/>
      <c r="M43" s="60"/>
      <c r="N43" s="60"/>
      <c r="O43" s="60"/>
    </row>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mergeCells count="13">
    <mergeCell ref="N1:O2"/>
    <mergeCell ref="B40:K43"/>
    <mergeCell ref="L40:O43"/>
    <mergeCell ref="N4:O4"/>
    <mergeCell ref="B36:C36"/>
    <mergeCell ref="B3:O3"/>
    <mergeCell ref="B4:B5"/>
    <mergeCell ref="C4:C5"/>
    <mergeCell ref="L4:M4"/>
    <mergeCell ref="J4:K4"/>
    <mergeCell ref="H4:I4"/>
    <mergeCell ref="F4:G4"/>
    <mergeCell ref="D4:E4"/>
  </mergeCells>
  <pageMargins left="0.7" right="0.7" top="0.75" bottom="0.75" header="0" footer="0"/>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2CC80-9AAF-4EFA-9111-9C8F59B107C1}">
  <sheetPr>
    <pageSetUpPr fitToPage="1"/>
  </sheetPr>
  <dimension ref="A1:Q1001"/>
  <sheetViews>
    <sheetView view="pageBreakPreview" topLeftCell="A16" zoomScale="60" zoomScaleNormal="70" workbookViewId="0">
      <selection activeCell="G35" sqref="G35"/>
    </sheetView>
  </sheetViews>
  <sheetFormatPr defaultColWidth="14.453125" defaultRowHeight="15" customHeight="1"/>
  <cols>
    <col min="1" max="2" width="5.36328125" style="2" customWidth="1"/>
    <col min="3" max="3" width="62.54296875" style="2" customWidth="1"/>
    <col min="4" max="13" width="19.36328125" style="2" customWidth="1"/>
    <col min="14" max="14" width="50.6328125" style="2" customWidth="1"/>
    <col min="15" max="16" width="0.81640625" style="2" customWidth="1"/>
    <col min="17" max="16384" width="14.453125" style="2"/>
  </cols>
  <sheetData>
    <row r="1" spans="1:17" ht="125.4" customHeight="1" thickBot="1"/>
    <row r="2" spans="1:17" ht="343.5" customHeight="1" thickBot="1">
      <c r="A2" s="6"/>
      <c r="B2" s="65" t="s">
        <v>0</v>
      </c>
      <c r="C2" s="67" t="s">
        <v>1</v>
      </c>
      <c r="D2" s="61" t="s">
        <v>45</v>
      </c>
      <c r="E2" s="62"/>
      <c r="F2" s="61" t="s">
        <v>46</v>
      </c>
      <c r="G2" s="62"/>
      <c r="H2" s="61" t="s">
        <v>47</v>
      </c>
      <c r="I2" s="62"/>
      <c r="J2" s="61" t="s">
        <v>48</v>
      </c>
      <c r="K2" s="62"/>
      <c r="L2" s="61" t="s">
        <v>49</v>
      </c>
      <c r="M2" s="62"/>
      <c r="N2" s="70" t="s">
        <v>2</v>
      </c>
    </row>
    <row r="3" spans="1:17" ht="21" customHeight="1" thickBot="1">
      <c r="A3" s="6"/>
      <c r="B3" s="66"/>
      <c r="C3" s="66"/>
      <c r="D3" s="7" t="s">
        <v>36</v>
      </c>
      <c r="E3" s="7" t="s">
        <v>3</v>
      </c>
      <c r="F3" s="7" t="s">
        <v>36</v>
      </c>
      <c r="G3" s="7" t="s">
        <v>3</v>
      </c>
      <c r="H3" s="7" t="s">
        <v>36</v>
      </c>
      <c r="I3" s="7" t="s">
        <v>3</v>
      </c>
      <c r="J3" s="7" t="s">
        <v>36</v>
      </c>
      <c r="K3" s="7" t="s">
        <v>3</v>
      </c>
      <c r="L3" s="7" t="s">
        <v>36</v>
      </c>
      <c r="M3" s="7" t="s">
        <v>3</v>
      </c>
      <c r="N3" s="71"/>
    </row>
    <row r="4" spans="1:17" ht="12" customHeight="1" thickBot="1">
      <c r="A4" s="10"/>
      <c r="B4" s="11">
        <v>1</v>
      </c>
      <c r="C4" s="12">
        <v>2</v>
      </c>
      <c r="D4" s="13">
        <v>15</v>
      </c>
      <c r="E4" s="12">
        <v>16</v>
      </c>
      <c r="F4" s="13">
        <v>17</v>
      </c>
      <c r="G4" s="12">
        <v>18</v>
      </c>
      <c r="H4" s="13">
        <v>19</v>
      </c>
      <c r="I4" s="12">
        <v>20</v>
      </c>
      <c r="J4" s="13">
        <v>21</v>
      </c>
      <c r="K4" s="12">
        <v>22</v>
      </c>
      <c r="L4" s="12">
        <v>23</v>
      </c>
      <c r="M4" s="12">
        <v>24</v>
      </c>
      <c r="N4" s="12">
        <v>25</v>
      </c>
    </row>
    <row r="5" spans="1:17" ht="17.25" customHeight="1">
      <c r="A5" s="3"/>
      <c r="B5" s="14">
        <v>1</v>
      </c>
      <c r="C5" s="39" t="s">
        <v>4</v>
      </c>
      <c r="D5" s="50">
        <v>0</v>
      </c>
      <c r="E5" s="47">
        <f>D5*2260.16</f>
        <v>0</v>
      </c>
      <c r="F5" s="46">
        <v>0</v>
      </c>
      <c r="G5" s="47">
        <f>F5*803.76</f>
        <v>0</v>
      </c>
      <c r="H5" s="46">
        <v>0</v>
      </c>
      <c r="I5" s="52">
        <f>H5*803.76</f>
        <v>0</v>
      </c>
      <c r="J5" s="46">
        <v>0</v>
      </c>
      <c r="K5" s="47">
        <f>J5*6493.76</f>
        <v>0</v>
      </c>
      <c r="L5" s="46">
        <v>0</v>
      </c>
      <c r="M5" s="53">
        <f>L5*2116.47</f>
        <v>0</v>
      </c>
      <c r="N5" s="47">
        <f>Лист1!E7+Лист1!G7+Лист1!I7+Лист1!K7+Лист1!M7+Лист1!O7+Лист2!E5+Лист2!G5+Лист2!I5+Лист2!K5+Лист2!M5</f>
        <v>0</v>
      </c>
    </row>
    <row r="6" spans="1:17" ht="17.25" customHeight="1">
      <c r="A6" s="3"/>
      <c r="B6" s="20">
        <v>2</v>
      </c>
      <c r="C6" s="24" t="s">
        <v>5</v>
      </c>
      <c r="D6" s="50">
        <v>0</v>
      </c>
      <c r="E6" s="47">
        <f t="shared" ref="E6:E34" si="0">D6*2260.16</f>
        <v>0</v>
      </c>
      <c r="F6" s="44">
        <v>0</v>
      </c>
      <c r="G6" s="47">
        <f t="shared" ref="G6:G34" si="1">F6*803.76</f>
        <v>0</v>
      </c>
      <c r="H6" s="44">
        <v>0</v>
      </c>
      <c r="I6" s="52">
        <f t="shared" ref="I6:I33" si="2">H6*803.76</f>
        <v>0</v>
      </c>
      <c r="J6" s="44">
        <v>0</v>
      </c>
      <c r="K6" s="47">
        <f t="shared" ref="K6:K34" si="3">J6*6493.76</f>
        <v>0</v>
      </c>
      <c r="L6" s="44">
        <v>0</v>
      </c>
      <c r="M6" s="53">
        <f t="shared" ref="M6:M34" si="4">L6*2116.47</f>
        <v>0</v>
      </c>
      <c r="N6" s="47">
        <f>Лист1!E8+Лист1!G8+Лист1!I8+Лист1!K8+Лист1!M8+Лист1!O8+Лист2!E6+Лист2!G6+Лист2!I6+Лист2!K6+Лист2!M6</f>
        <v>0</v>
      </c>
    </row>
    <row r="7" spans="1:17" ht="17.25" customHeight="1">
      <c r="A7" s="3"/>
      <c r="B7" s="20">
        <v>3</v>
      </c>
      <c r="C7" s="25" t="s">
        <v>6</v>
      </c>
      <c r="D7" s="50">
        <v>5</v>
      </c>
      <c r="E7" s="47">
        <f t="shared" si="0"/>
        <v>11300.8</v>
      </c>
      <c r="F7" s="44">
        <v>2</v>
      </c>
      <c r="G7" s="47">
        <f t="shared" si="1"/>
        <v>1607.52</v>
      </c>
      <c r="H7" s="44">
        <v>2</v>
      </c>
      <c r="I7" s="52">
        <f t="shared" si="2"/>
        <v>1607.52</v>
      </c>
      <c r="J7" s="44">
        <v>19</v>
      </c>
      <c r="K7" s="47">
        <f t="shared" si="3"/>
        <v>123381.44</v>
      </c>
      <c r="L7" s="44">
        <v>8</v>
      </c>
      <c r="M7" s="53">
        <f t="shared" si="4"/>
        <v>16931.759999999998</v>
      </c>
      <c r="N7" s="47">
        <f>Лист1!E9+Лист1!G9+Лист1!I9+Лист1!K9+Лист1!M9+Лист1!O9+Лист2!E7+Лист2!G7+Лист2!I7+Лист2!K7+Лист2!M7</f>
        <v>977476.04</v>
      </c>
    </row>
    <row r="8" spans="1:17" ht="17.25" customHeight="1">
      <c r="A8" s="3"/>
      <c r="B8" s="20">
        <v>4</v>
      </c>
      <c r="C8" s="24" t="s">
        <v>7</v>
      </c>
      <c r="D8" s="50">
        <v>0</v>
      </c>
      <c r="E8" s="47">
        <f t="shared" si="0"/>
        <v>0</v>
      </c>
      <c r="F8" s="44">
        <v>0</v>
      </c>
      <c r="G8" s="47">
        <f t="shared" si="1"/>
        <v>0</v>
      </c>
      <c r="H8" s="44">
        <v>0</v>
      </c>
      <c r="I8" s="52">
        <f t="shared" si="2"/>
        <v>0</v>
      </c>
      <c r="J8" s="44">
        <v>0</v>
      </c>
      <c r="K8" s="47">
        <f t="shared" si="3"/>
        <v>0</v>
      </c>
      <c r="L8" s="44">
        <v>0</v>
      </c>
      <c r="M8" s="53">
        <f t="shared" si="4"/>
        <v>0</v>
      </c>
      <c r="N8" s="47">
        <f>Лист1!E10+Лист1!G10+Лист1!I10+Лист1!K10+Лист1!M10+Лист1!O10+Лист2!E8+Лист2!G8+Лист2!I8+Лист2!K8+Лист2!M8</f>
        <v>0</v>
      </c>
    </row>
    <row r="9" spans="1:17" ht="17.25" customHeight="1">
      <c r="A9" s="3"/>
      <c r="B9" s="20">
        <v>5</v>
      </c>
      <c r="C9" s="25" t="s">
        <v>8</v>
      </c>
      <c r="D9" s="50">
        <v>0</v>
      </c>
      <c r="E9" s="47">
        <f t="shared" si="0"/>
        <v>0</v>
      </c>
      <c r="F9" s="44">
        <v>0</v>
      </c>
      <c r="G9" s="47">
        <f t="shared" si="1"/>
        <v>0</v>
      </c>
      <c r="H9" s="44">
        <v>0</v>
      </c>
      <c r="I9" s="52">
        <f t="shared" si="2"/>
        <v>0</v>
      </c>
      <c r="J9" s="44">
        <v>0</v>
      </c>
      <c r="K9" s="47">
        <f t="shared" si="3"/>
        <v>0</v>
      </c>
      <c r="L9" s="44">
        <v>0</v>
      </c>
      <c r="M9" s="53">
        <f t="shared" si="4"/>
        <v>0</v>
      </c>
      <c r="N9" s="47">
        <f>Лист1!E11+Лист1!G11+Лист1!I11+Лист1!K11+Лист1!M11+Лист1!O11+Лист2!E9+Лист2!G9+Лист2!I9+Лист2!K9+Лист2!M9</f>
        <v>0</v>
      </c>
    </row>
    <row r="10" spans="1:17" ht="17.25" customHeight="1">
      <c r="A10" s="3"/>
      <c r="B10" s="20">
        <v>6</v>
      </c>
      <c r="C10" s="23" t="s">
        <v>9</v>
      </c>
      <c r="D10" s="50">
        <v>0</v>
      </c>
      <c r="E10" s="47">
        <f t="shared" si="0"/>
        <v>0</v>
      </c>
      <c r="F10" s="44">
        <v>0</v>
      </c>
      <c r="G10" s="47">
        <f t="shared" si="1"/>
        <v>0</v>
      </c>
      <c r="H10" s="44">
        <v>0</v>
      </c>
      <c r="I10" s="52">
        <f t="shared" si="2"/>
        <v>0</v>
      </c>
      <c r="J10" s="44">
        <v>0</v>
      </c>
      <c r="K10" s="47">
        <f t="shared" si="3"/>
        <v>0</v>
      </c>
      <c r="L10" s="44">
        <v>0</v>
      </c>
      <c r="M10" s="53">
        <f t="shared" si="4"/>
        <v>0</v>
      </c>
      <c r="N10" s="47">
        <f>Лист1!E12+Лист1!G12+Лист1!I12+Лист1!K12+Лист1!M12+Лист1!O12+Лист2!E10+Лист2!G10+Лист2!I10+Лист2!K10+Лист2!M10</f>
        <v>0</v>
      </c>
    </row>
    <row r="11" spans="1:17" ht="17.25" customHeight="1">
      <c r="A11" s="3"/>
      <c r="B11" s="20">
        <v>7</v>
      </c>
      <c r="C11" s="24" t="s">
        <v>10</v>
      </c>
      <c r="D11" s="50">
        <v>0</v>
      </c>
      <c r="E11" s="47">
        <f t="shared" si="0"/>
        <v>0</v>
      </c>
      <c r="F11" s="44">
        <v>0</v>
      </c>
      <c r="G11" s="47">
        <f t="shared" si="1"/>
        <v>0</v>
      </c>
      <c r="H11" s="44">
        <v>0</v>
      </c>
      <c r="I11" s="52">
        <f t="shared" si="2"/>
        <v>0</v>
      </c>
      <c r="J11" s="44">
        <v>0</v>
      </c>
      <c r="K11" s="47">
        <f t="shared" si="3"/>
        <v>0</v>
      </c>
      <c r="L11" s="44">
        <v>0</v>
      </c>
      <c r="M11" s="53">
        <f t="shared" si="4"/>
        <v>0</v>
      </c>
      <c r="N11" s="47">
        <f>Лист1!E13+Лист1!G13+Лист1!I13+Лист1!K13+Лист1!M13+Лист1!O13+Лист2!E11+Лист2!G11+Лист2!I11+Лист2!K11+Лист2!M11</f>
        <v>0</v>
      </c>
    </row>
    <row r="12" spans="1:17" ht="17.25" customHeight="1">
      <c r="A12" s="3"/>
      <c r="B12" s="20">
        <v>8</v>
      </c>
      <c r="C12" s="23" t="s">
        <v>11</v>
      </c>
      <c r="D12" s="50">
        <v>0</v>
      </c>
      <c r="E12" s="47">
        <f t="shared" si="0"/>
        <v>0</v>
      </c>
      <c r="F12" s="44">
        <v>0</v>
      </c>
      <c r="G12" s="47">
        <f t="shared" si="1"/>
        <v>0</v>
      </c>
      <c r="H12" s="44">
        <v>0</v>
      </c>
      <c r="I12" s="52">
        <f t="shared" si="2"/>
        <v>0</v>
      </c>
      <c r="J12" s="44">
        <v>0</v>
      </c>
      <c r="K12" s="47">
        <f t="shared" si="3"/>
        <v>0</v>
      </c>
      <c r="L12" s="44">
        <v>0</v>
      </c>
      <c r="M12" s="53">
        <f t="shared" si="4"/>
        <v>0</v>
      </c>
      <c r="N12" s="47">
        <f>Лист1!E14+Лист1!G14+Лист1!I14+Лист1!K14+Лист1!M14+Лист1!O14+Лист2!E12+Лист2!G12+Лист2!I12+Лист2!K12+Лист2!M12</f>
        <v>0</v>
      </c>
    </row>
    <row r="13" spans="1:17" ht="17.25" customHeight="1">
      <c r="A13" s="3"/>
      <c r="B13" s="20">
        <v>9</v>
      </c>
      <c r="C13" s="24" t="s">
        <v>12</v>
      </c>
      <c r="D13" s="50">
        <v>0</v>
      </c>
      <c r="E13" s="47">
        <f t="shared" si="0"/>
        <v>0</v>
      </c>
      <c r="F13" s="44">
        <v>0</v>
      </c>
      <c r="G13" s="47">
        <f t="shared" si="1"/>
        <v>0</v>
      </c>
      <c r="H13" s="44">
        <v>0</v>
      </c>
      <c r="I13" s="52">
        <f t="shared" si="2"/>
        <v>0</v>
      </c>
      <c r="J13" s="44">
        <v>0</v>
      </c>
      <c r="K13" s="47">
        <f t="shared" si="3"/>
        <v>0</v>
      </c>
      <c r="L13" s="44">
        <v>0</v>
      </c>
      <c r="M13" s="53">
        <f t="shared" si="4"/>
        <v>0</v>
      </c>
      <c r="N13" s="47">
        <f>Лист1!E15+Лист1!G15+Лист1!I15+Лист1!K15+Лист1!M15+Лист1!O15+Лист2!E13+Лист2!G13+Лист2!I13+Лист2!K13+Лист2!M13</f>
        <v>0</v>
      </c>
    </row>
    <row r="14" spans="1:17" ht="17.25" customHeight="1">
      <c r="A14" s="3"/>
      <c r="B14" s="20">
        <v>10</v>
      </c>
      <c r="C14" s="25" t="s">
        <v>13</v>
      </c>
      <c r="D14" s="50">
        <v>0</v>
      </c>
      <c r="E14" s="47">
        <f t="shared" si="0"/>
        <v>0</v>
      </c>
      <c r="F14" s="44">
        <v>0</v>
      </c>
      <c r="G14" s="47">
        <f t="shared" si="1"/>
        <v>0</v>
      </c>
      <c r="H14" s="44">
        <v>0</v>
      </c>
      <c r="I14" s="52">
        <f t="shared" si="2"/>
        <v>0</v>
      </c>
      <c r="J14" s="44">
        <v>0</v>
      </c>
      <c r="K14" s="47">
        <f t="shared" si="3"/>
        <v>0</v>
      </c>
      <c r="L14" s="44">
        <v>0</v>
      </c>
      <c r="M14" s="53">
        <f t="shared" si="4"/>
        <v>0</v>
      </c>
      <c r="N14" s="47">
        <f>Лист1!E16+Лист1!G16+Лист1!I16+Лист1!K16+Лист1!M16+Лист1!O16+Лист2!E14+Лист2!G14+Лист2!I14+Лист2!K14+Лист2!M14</f>
        <v>0</v>
      </c>
    </row>
    <row r="15" spans="1:17" ht="17.25" customHeight="1">
      <c r="A15" s="3"/>
      <c r="B15" s="20">
        <v>11</v>
      </c>
      <c r="C15" s="23" t="s">
        <v>14</v>
      </c>
      <c r="D15" s="50">
        <v>0</v>
      </c>
      <c r="E15" s="47">
        <f t="shared" si="0"/>
        <v>0</v>
      </c>
      <c r="F15" s="44">
        <v>0</v>
      </c>
      <c r="G15" s="47">
        <f t="shared" si="1"/>
        <v>0</v>
      </c>
      <c r="H15" s="44">
        <v>0</v>
      </c>
      <c r="I15" s="52">
        <f t="shared" si="2"/>
        <v>0</v>
      </c>
      <c r="J15" s="44">
        <v>0</v>
      </c>
      <c r="K15" s="47">
        <f t="shared" si="3"/>
        <v>0</v>
      </c>
      <c r="L15" s="44">
        <v>0</v>
      </c>
      <c r="M15" s="53">
        <f t="shared" si="4"/>
        <v>0</v>
      </c>
      <c r="N15" s="47">
        <f>Лист1!E17+Лист1!G17+Лист1!I17+Лист1!K17+Лист1!M17+Лист1!O17+Лист2!E15+Лист2!G15+Лист2!I15+Лист2!K15+Лист2!M15</f>
        <v>0</v>
      </c>
    </row>
    <row r="16" spans="1:17" ht="17.25" customHeight="1">
      <c r="A16" s="3"/>
      <c r="B16" s="20">
        <v>12</v>
      </c>
      <c r="C16" s="23" t="s">
        <v>15</v>
      </c>
      <c r="D16" s="50">
        <v>0</v>
      </c>
      <c r="E16" s="47">
        <f t="shared" si="0"/>
        <v>0</v>
      </c>
      <c r="F16" s="44">
        <v>0</v>
      </c>
      <c r="G16" s="47">
        <f t="shared" si="1"/>
        <v>0</v>
      </c>
      <c r="H16" s="44">
        <v>0</v>
      </c>
      <c r="I16" s="52">
        <f t="shared" si="2"/>
        <v>0</v>
      </c>
      <c r="J16" s="44">
        <v>0</v>
      </c>
      <c r="K16" s="47">
        <f t="shared" si="3"/>
        <v>0</v>
      </c>
      <c r="L16" s="44">
        <v>0</v>
      </c>
      <c r="M16" s="53">
        <f t="shared" si="4"/>
        <v>0</v>
      </c>
      <c r="N16" s="47">
        <f>Лист1!E18+Лист1!G18+Лист1!I18+Лист1!K18+Лист1!M18+Лист1!O18+Лист2!E16+Лист2!G16+Лист2!I16+Лист2!K16+Лист2!M16</f>
        <v>0</v>
      </c>
      <c r="Q16" s="26"/>
    </row>
    <row r="17" spans="1:17" ht="17.25" customHeight="1">
      <c r="A17" s="3"/>
      <c r="B17" s="20">
        <v>13</v>
      </c>
      <c r="C17" s="23" t="s">
        <v>16</v>
      </c>
      <c r="D17" s="50">
        <v>0</v>
      </c>
      <c r="E17" s="47">
        <f t="shared" si="0"/>
        <v>0</v>
      </c>
      <c r="F17" s="44">
        <v>0</v>
      </c>
      <c r="G17" s="47">
        <f t="shared" si="1"/>
        <v>0</v>
      </c>
      <c r="H17" s="44">
        <v>0</v>
      </c>
      <c r="I17" s="52">
        <f t="shared" si="2"/>
        <v>0</v>
      </c>
      <c r="J17" s="44">
        <v>0</v>
      </c>
      <c r="K17" s="47">
        <f t="shared" si="3"/>
        <v>0</v>
      </c>
      <c r="L17" s="44">
        <v>0</v>
      </c>
      <c r="M17" s="53">
        <f t="shared" si="4"/>
        <v>0</v>
      </c>
      <c r="N17" s="47">
        <f>Лист1!E19+Лист1!G19+Лист1!I19+Лист1!K19+Лист1!M19+Лист1!O19+Лист2!E17+Лист2!G17+Лист2!I17+Лист2!K17+Лист2!M17</f>
        <v>0</v>
      </c>
      <c r="Q17" s="27"/>
    </row>
    <row r="18" spans="1:17" ht="18.649999999999999" customHeight="1">
      <c r="A18" s="3"/>
      <c r="B18" s="20">
        <v>14</v>
      </c>
      <c r="C18" s="24" t="s">
        <v>17</v>
      </c>
      <c r="D18" s="50">
        <v>0</v>
      </c>
      <c r="E18" s="47">
        <f t="shared" si="0"/>
        <v>0</v>
      </c>
      <c r="F18" s="44">
        <v>0</v>
      </c>
      <c r="G18" s="47">
        <f t="shared" si="1"/>
        <v>0</v>
      </c>
      <c r="H18" s="44">
        <v>0</v>
      </c>
      <c r="I18" s="52">
        <f t="shared" si="2"/>
        <v>0</v>
      </c>
      <c r="J18" s="44">
        <v>0</v>
      </c>
      <c r="K18" s="47">
        <f t="shared" si="3"/>
        <v>0</v>
      </c>
      <c r="L18" s="44">
        <v>0</v>
      </c>
      <c r="M18" s="53">
        <f t="shared" si="4"/>
        <v>0</v>
      </c>
      <c r="N18" s="47">
        <f>Лист1!E20+Лист1!G20+Лист1!I20+Лист1!K20+Лист1!M20+Лист1!O20+Лист2!E18+Лист2!G18+Лист2!I18+Лист2!K18+Лист2!M18</f>
        <v>0</v>
      </c>
    </row>
    <row r="19" spans="1:17" ht="17.25" customHeight="1">
      <c r="A19" s="3"/>
      <c r="B19" s="20">
        <v>15</v>
      </c>
      <c r="C19" s="24" t="s">
        <v>18</v>
      </c>
      <c r="D19" s="50">
        <v>0</v>
      </c>
      <c r="E19" s="47">
        <f t="shared" si="0"/>
        <v>0</v>
      </c>
      <c r="F19" s="44">
        <v>0</v>
      </c>
      <c r="G19" s="47">
        <f t="shared" si="1"/>
        <v>0</v>
      </c>
      <c r="H19" s="44">
        <v>0</v>
      </c>
      <c r="I19" s="52">
        <f t="shared" si="2"/>
        <v>0</v>
      </c>
      <c r="J19" s="44">
        <v>0</v>
      </c>
      <c r="K19" s="47">
        <f t="shared" si="3"/>
        <v>0</v>
      </c>
      <c r="L19" s="44">
        <v>0</v>
      </c>
      <c r="M19" s="53">
        <f t="shared" si="4"/>
        <v>0</v>
      </c>
      <c r="N19" s="47">
        <f>Лист1!E21+Лист1!G21+Лист1!I21+Лист1!K21+Лист1!M21+Лист1!O21+Лист2!E19+Лист2!G19+Лист2!I19+Лист2!K19+Лист2!M19</f>
        <v>0</v>
      </c>
    </row>
    <row r="20" spans="1:17" ht="15" customHeight="1">
      <c r="A20" s="3"/>
      <c r="B20" s="20">
        <v>16</v>
      </c>
      <c r="C20" s="24" t="s">
        <v>19</v>
      </c>
      <c r="D20" s="50">
        <v>0</v>
      </c>
      <c r="E20" s="47">
        <f t="shared" si="0"/>
        <v>0</v>
      </c>
      <c r="F20" s="44">
        <v>0</v>
      </c>
      <c r="G20" s="47">
        <f t="shared" si="1"/>
        <v>0</v>
      </c>
      <c r="H20" s="44">
        <v>0</v>
      </c>
      <c r="I20" s="52">
        <f t="shared" si="2"/>
        <v>0</v>
      </c>
      <c r="J20" s="44">
        <v>0</v>
      </c>
      <c r="K20" s="47">
        <f t="shared" si="3"/>
        <v>0</v>
      </c>
      <c r="L20" s="44">
        <v>0</v>
      </c>
      <c r="M20" s="53">
        <f t="shared" si="4"/>
        <v>0</v>
      </c>
      <c r="N20" s="47">
        <f>Лист1!E22+Лист1!G22+Лист1!I22+Лист1!K22+Лист1!M22+Лист1!O22+Лист2!E20+Лист2!G20+Лист2!I20+Лист2!K20+Лист2!M20</f>
        <v>0</v>
      </c>
    </row>
    <row r="21" spans="1:17" ht="17.25" customHeight="1">
      <c r="A21" s="3"/>
      <c r="B21" s="20">
        <v>17</v>
      </c>
      <c r="C21" s="24" t="s">
        <v>20</v>
      </c>
      <c r="D21" s="50">
        <v>0</v>
      </c>
      <c r="E21" s="47">
        <f t="shared" si="0"/>
        <v>0</v>
      </c>
      <c r="F21" s="44">
        <v>0</v>
      </c>
      <c r="G21" s="47">
        <f t="shared" si="1"/>
        <v>0</v>
      </c>
      <c r="H21" s="44">
        <v>0</v>
      </c>
      <c r="I21" s="52">
        <f t="shared" si="2"/>
        <v>0</v>
      </c>
      <c r="J21" s="44">
        <v>0</v>
      </c>
      <c r="K21" s="47">
        <f t="shared" si="3"/>
        <v>0</v>
      </c>
      <c r="L21" s="44">
        <v>0</v>
      </c>
      <c r="M21" s="53">
        <f t="shared" si="4"/>
        <v>0</v>
      </c>
      <c r="N21" s="47">
        <f>Лист1!E23+Лист1!G23+Лист1!I23+Лист1!K23+Лист1!M23+Лист1!O23+Лист2!E21+Лист2!G21+Лист2!I21+Лист2!K21+Лист2!M21</f>
        <v>0</v>
      </c>
    </row>
    <row r="22" spans="1:17" ht="17.25" customHeight="1">
      <c r="A22" s="3"/>
      <c r="B22" s="20">
        <v>18</v>
      </c>
      <c r="C22" s="24" t="s">
        <v>21</v>
      </c>
      <c r="D22" s="50">
        <v>0</v>
      </c>
      <c r="E22" s="47">
        <f t="shared" si="0"/>
        <v>0</v>
      </c>
      <c r="F22" s="44">
        <v>0</v>
      </c>
      <c r="G22" s="47">
        <f t="shared" si="1"/>
        <v>0</v>
      </c>
      <c r="H22" s="44">
        <v>0</v>
      </c>
      <c r="I22" s="52">
        <f t="shared" si="2"/>
        <v>0</v>
      </c>
      <c r="J22" s="44">
        <v>0</v>
      </c>
      <c r="K22" s="47">
        <f t="shared" si="3"/>
        <v>0</v>
      </c>
      <c r="L22" s="44">
        <v>0</v>
      </c>
      <c r="M22" s="53">
        <f t="shared" si="4"/>
        <v>0</v>
      </c>
      <c r="N22" s="47">
        <f>Лист1!E24+Лист1!G24+Лист1!I24+Лист1!K24+Лист1!M24+Лист1!O24+Лист2!E22+Лист2!G22+Лист2!I22+Лист2!K22+Лист2!M22</f>
        <v>0</v>
      </c>
    </row>
    <row r="23" spans="1:17" ht="17.25" customHeight="1">
      <c r="A23" s="3"/>
      <c r="B23" s="20">
        <v>19</v>
      </c>
      <c r="C23" s="24" t="s">
        <v>22</v>
      </c>
      <c r="D23" s="50">
        <v>0</v>
      </c>
      <c r="E23" s="47">
        <f t="shared" si="0"/>
        <v>0</v>
      </c>
      <c r="F23" s="44">
        <v>0</v>
      </c>
      <c r="G23" s="47">
        <f t="shared" si="1"/>
        <v>0</v>
      </c>
      <c r="H23" s="44">
        <v>0</v>
      </c>
      <c r="I23" s="52">
        <f t="shared" si="2"/>
        <v>0</v>
      </c>
      <c r="J23" s="44">
        <v>0</v>
      </c>
      <c r="K23" s="47">
        <f t="shared" si="3"/>
        <v>0</v>
      </c>
      <c r="L23" s="44">
        <v>0</v>
      </c>
      <c r="M23" s="53">
        <f t="shared" si="4"/>
        <v>0</v>
      </c>
      <c r="N23" s="47">
        <f>Лист1!E25+Лист1!G25+Лист1!I25+Лист1!K25+Лист1!M25+Лист1!O25+Лист2!E23+Лист2!G23+Лист2!I23+Лист2!K23+Лист2!M23</f>
        <v>0</v>
      </c>
      <c r="P23" s="28"/>
    </row>
    <row r="24" spans="1:17" ht="17.25" customHeight="1">
      <c r="A24" s="3"/>
      <c r="B24" s="20">
        <v>20</v>
      </c>
      <c r="C24" s="24" t="s">
        <v>23</v>
      </c>
      <c r="D24" s="50">
        <v>0</v>
      </c>
      <c r="E24" s="47">
        <f t="shared" si="0"/>
        <v>0</v>
      </c>
      <c r="F24" s="44">
        <v>0</v>
      </c>
      <c r="G24" s="47">
        <f t="shared" si="1"/>
        <v>0</v>
      </c>
      <c r="H24" s="44">
        <v>0</v>
      </c>
      <c r="I24" s="52">
        <f t="shared" si="2"/>
        <v>0</v>
      </c>
      <c r="J24" s="44">
        <v>0</v>
      </c>
      <c r="K24" s="47">
        <f t="shared" si="3"/>
        <v>0</v>
      </c>
      <c r="L24" s="44">
        <v>0</v>
      </c>
      <c r="M24" s="53">
        <f t="shared" si="4"/>
        <v>0</v>
      </c>
      <c r="N24" s="47">
        <f>Лист1!E26+Лист1!G26+Лист1!I26+Лист1!K26+Лист1!M26+Лист1!O26+Лист2!E24+Лист2!G24+Лист2!I24+Лист2!K24+Лист2!M24</f>
        <v>0</v>
      </c>
    </row>
    <row r="25" spans="1:17" ht="17.25" customHeight="1">
      <c r="A25" s="3"/>
      <c r="B25" s="20">
        <v>21</v>
      </c>
      <c r="C25" s="24" t="s">
        <v>24</v>
      </c>
      <c r="D25" s="50">
        <v>0</v>
      </c>
      <c r="E25" s="47">
        <f t="shared" si="0"/>
        <v>0</v>
      </c>
      <c r="F25" s="44">
        <v>0</v>
      </c>
      <c r="G25" s="47">
        <f t="shared" si="1"/>
        <v>0</v>
      </c>
      <c r="H25" s="44">
        <v>0</v>
      </c>
      <c r="I25" s="52">
        <f t="shared" si="2"/>
        <v>0</v>
      </c>
      <c r="J25" s="44">
        <v>0</v>
      </c>
      <c r="K25" s="47">
        <f t="shared" si="3"/>
        <v>0</v>
      </c>
      <c r="L25" s="44">
        <v>0</v>
      </c>
      <c r="M25" s="53">
        <f t="shared" si="4"/>
        <v>0</v>
      </c>
      <c r="N25" s="47">
        <f>Лист1!E27+Лист1!G27+Лист1!I27+Лист1!K27+Лист1!M27+Лист1!O27+Лист2!E25+Лист2!G25+Лист2!I25+Лист2!K25+Лист2!M25</f>
        <v>0</v>
      </c>
    </row>
    <row r="26" spans="1:17" ht="17.25" customHeight="1">
      <c r="A26" s="3"/>
      <c r="B26" s="20">
        <v>22</v>
      </c>
      <c r="C26" s="24" t="s">
        <v>25</v>
      </c>
      <c r="D26" s="50">
        <v>0</v>
      </c>
      <c r="E26" s="47">
        <f t="shared" si="0"/>
        <v>0</v>
      </c>
      <c r="F26" s="44">
        <v>0</v>
      </c>
      <c r="G26" s="47">
        <f t="shared" si="1"/>
        <v>0</v>
      </c>
      <c r="H26" s="44">
        <v>0</v>
      </c>
      <c r="I26" s="52">
        <f t="shared" si="2"/>
        <v>0</v>
      </c>
      <c r="J26" s="44">
        <v>0</v>
      </c>
      <c r="K26" s="47">
        <f t="shared" si="3"/>
        <v>0</v>
      </c>
      <c r="L26" s="44">
        <v>0</v>
      </c>
      <c r="M26" s="53">
        <f t="shared" si="4"/>
        <v>0</v>
      </c>
      <c r="N26" s="47">
        <f>Лист1!E28+Лист1!G28+Лист1!I28+Лист1!K28+Лист1!M28+Лист1!O28+Лист2!E26+Лист2!G26+Лист2!I26+Лист2!K26+Лист2!M26</f>
        <v>0</v>
      </c>
    </row>
    <row r="27" spans="1:17" ht="17.25" customHeight="1">
      <c r="A27" s="3"/>
      <c r="B27" s="20">
        <v>23</v>
      </c>
      <c r="C27" s="24" t="s">
        <v>26</v>
      </c>
      <c r="D27" s="50">
        <v>0</v>
      </c>
      <c r="E27" s="47">
        <f t="shared" si="0"/>
        <v>0</v>
      </c>
      <c r="F27" s="44">
        <v>0</v>
      </c>
      <c r="G27" s="47">
        <f t="shared" si="1"/>
        <v>0</v>
      </c>
      <c r="H27" s="44">
        <v>0</v>
      </c>
      <c r="I27" s="52">
        <f t="shared" si="2"/>
        <v>0</v>
      </c>
      <c r="J27" s="44">
        <v>0</v>
      </c>
      <c r="K27" s="47">
        <f t="shared" si="3"/>
        <v>0</v>
      </c>
      <c r="L27" s="44">
        <v>0</v>
      </c>
      <c r="M27" s="53">
        <f t="shared" si="4"/>
        <v>0</v>
      </c>
      <c r="N27" s="47">
        <f>Лист1!E29+Лист1!G29+Лист1!I29+Лист1!K29+Лист1!M29+Лист1!O29+Лист2!E27+Лист2!G27+Лист2!I27+Лист2!K27+Лист2!M27</f>
        <v>0</v>
      </c>
    </row>
    <row r="28" spans="1:17" ht="16.5" customHeight="1">
      <c r="A28" s="3"/>
      <c r="B28" s="20">
        <v>24</v>
      </c>
      <c r="C28" s="24" t="s">
        <v>27</v>
      </c>
      <c r="D28" s="50">
        <v>0</v>
      </c>
      <c r="E28" s="47">
        <f t="shared" si="0"/>
        <v>0</v>
      </c>
      <c r="F28" s="44">
        <v>0</v>
      </c>
      <c r="G28" s="47">
        <f t="shared" si="1"/>
        <v>0</v>
      </c>
      <c r="H28" s="44">
        <v>0</v>
      </c>
      <c r="I28" s="52">
        <f t="shared" si="2"/>
        <v>0</v>
      </c>
      <c r="J28" s="44">
        <v>0</v>
      </c>
      <c r="K28" s="47">
        <f t="shared" si="3"/>
        <v>0</v>
      </c>
      <c r="L28" s="44">
        <v>0</v>
      </c>
      <c r="M28" s="53">
        <f t="shared" si="4"/>
        <v>0</v>
      </c>
      <c r="N28" s="47">
        <f>Лист1!E30+Лист1!G30+Лист1!I30+Лист1!K30+Лист1!M30+Лист1!O30+Лист2!E28+Лист2!G28+Лист2!I28+Лист2!K28+Лист2!M28</f>
        <v>0</v>
      </c>
    </row>
    <row r="29" spans="1:17" ht="18.5" customHeight="1">
      <c r="A29" s="3"/>
      <c r="B29" s="20">
        <v>25</v>
      </c>
      <c r="C29" s="24" t="s">
        <v>28</v>
      </c>
      <c r="D29" s="50">
        <v>0</v>
      </c>
      <c r="E29" s="47">
        <f t="shared" si="0"/>
        <v>0</v>
      </c>
      <c r="F29" s="44">
        <v>0</v>
      </c>
      <c r="G29" s="47">
        <f t="shared" si="1"/>
        <v>0</v>
      </c>
      <c r="H29" s="44">
        <v>0</v>
      </c>
      <c r="I29" s="52">
        <f t="shared" si="2"/>
        <v>0</v>
      </c>
      <c r="J29" s="44">
        <v>0</v>
      </c>
      <c r="K29" s="47">
        <f t="shared" si="3"/>
        <v>0</v>
      </c>
      <c r="L29" s="44">
        <v>0</v>
      </c>
      <c r="M29" s="53">
        <f t="shared" si="4"/>
        <v>0</v>
      </c>
      <c r="N29" s="47">
        <f>Лист1!E31+Лист1!G31+Лист1!I31+Лист1!K31+Лист1!M31+Лист1!O31+Лист2!E29+Лист2!G29+Лист2!I29+Лист2!K29+Лист2!M29</f>
        <v>0</v>
      </c>
    </row>
    <row r="30" spans="1:17" ht="58.25" customHeight="1">
      <c r="A30" s="3"/>
      <c r="B30" s="20">
        <v>26</v>
      </c>
      <c r="C30" s="24" t="s">
        <v>29</v>
      </c>
      <c r="D30" s="50">
        <v>0</v>
      </c>
      <c r="E30" s="47">
        <f t="shared" si="0"/>
        <v>0</v>
      </c>
      <c r="F30" s="44">
        <v>0</v>
      </c>
      <c r="G30" s="47">
        <f t="shared" si="1"/>
        <v>0</v>
      </c>
      <c r="H30" s="44">
        <v>0</v>
      </c>
      <c r="I30" s="52">
        <f t="shared" si="2"/>
        <v>0</v>
      </c>
      <c r="J30" s="44">
        <v>0</v>
      </c>
      <c r="K30" s="47">
        <f t="shared" si="3"/>
        <v>0</v>
      </c>
      <c r="L30" s="44">
        <v>0</v>
      </c>
      <c r="M30" s="53">
        <f t="shared" si="4"/>
        <v>0</v>
      </c>
      <c r="N30" s="47">
        <f>Лист1!E32+Лист1!G32+Лист1!I32+Лист1!K32+Лист1!M32+Лист1!O32+Лист2!E30+Лист2!G30+Лист2!I30+Лист2!K30+Лист2!M30</f>
        <v>0</v>
      </c>
    </row>
    <row r="31" spans="1:17" ht="24" customHeight="1">
      <c r="A31" s="3"/>
      <c r="B31" s="20">
        <v>27</v>
      </c>
      <c r="C31" s="24" t="s">
        <v>30</v>
      </c>
      <c r="D31" s="50">
        <v>0</v>
      </c>
      <c r="E31" s="47">
        <f t="shared" si="0"/>
        <v>0</v>
      </c>
      <c r="F31" s="44">
        <v>0</v>
      </c>
      <c r="G31" s="47">
        <f t="shared" si="1"/>
        <v>0</v>
      </c>
      <c r="H31" s="44">
        <v>0</v>
      </c>
      <c r="I31" s="52">
        <f t="shared" si="2"/>
        <v>0</v>
      </c>
      <c r="J31" s="44">
        <v>0</v>
      </c>
      <c r="K31" s="47">
        <f t="shared" si="3"/>
        <v>0</v>
      </c>
      <c r="L31" s="44">
        <v>0</v>
      </c>
      <c r="M31" s="53">
        <f t="shared" si="4"/>
        <v>0</v>
      </c>
      <c r="N31" s="47">
        <f>Лист1!E33+Лист1!G33+Лист1!I33+Лист1!K33+Лист1!M33+Лист1!O33+Лист2!E31+Лист2!G31+Лист2!I31+Лист2!K31+Лист2!M31</f>
        <v>0</v>
      </c>
    </row>
    <row r="32" spans="1:17" ht="26.4" customHeight="1">
      <c r="A32" s="3"/>
      <c r="B32" s="20">
        <v>28</v>
      </c>
      <c r="C32" s="24" t="s">
        <v>32</v>
      </c>
      <c r="D32" s="50">
        <v>0</v>
      </c>
      <c r="E32" s="47">
        <f t="shared" si="0"/>
        <v>0</v>
      </c>
      <c r="F32" s="44">
        <v>0</v>
      </c>
      <c r="G32" s="47">
        <f t="shared" si="1"/>
        <v>0</v>
      </c>
      <c r="H32" s="44">
        <v>0</v>
      </c>
      <c r="I32" s="52">
        <f t="shared" si="2"/>
        <v>0</v>
      </c>
      <c r="J32" s="44">
        <v>0</v>
      </c>
      <c r="K32" s="47">
        <f t="shared" si="3"/>
        <v>0</v>
      </c>
      <c r="L32" s="44">
        <v>0</v>
      </c>
      <c r="M32" s="53">
        <f t="shared" si="4"/>
        <v>0</v>
      </c>
      <c r="N32" s="47">
        <f>Лист1!E34+Лист1!G34+Лист1!I34+Лист1!K34+Лист1!M34+Лист1!O34+Лист2!E32+Лист2!G32+Лист2!I32+Лист2!K32+Лист2!M32</f>
        <v>0</v>
      </c>
    </row>
    <row r="33" spans="1:14" ht="29" customHeight="1" thickBot="1">
      <c r="A33" s="3"/>
      <c r="B33" s="29">
        <v>29</v>
      </c>
      <c r="C33" s="40" t="s">
        <v>33</v>
      </c>
      <c r="D33" s="19">
        <v>0</v>
      </c>
      <c r="E33" s="55">
        <f t="shared" si="0"/>
        <v>0</v>
      </c>
      <c r="F33" s="45">
        <v>0</v>
      </c>
      <c r="G33" s="55">
        <f t="shared" si="1"/>
        <v>0</v>
      </c>
      <c r="H33" s="45">
        <v>0</v>
      </c>
      <c r="I33" s="52">
        <f t="shared" si="2"/>
        <v>0</v>
      </c>
      <c r="J33" s="45">
        <v>0</v>
      </c>
      <c r="K33" s="55">
        <f t="shared" si="3"/>
        <v>0</v>
      </c>
      <c r="L33" s="16">
        <v>0</v>
      </c>
      <c r="M33" s="56">
        <f t="shared" si="4"/>
        <v>0</v>
      </c>
      <c r="N33" s="55">
        <f>Лист1!E35+Лист1!G35+Лист1!I35+Лист1!K35+Лист1!M35+Лист1!O35+Лист2!E33+Лист2!G33+Лист2!I33+Лист2!K33+Лист2!M33</f>
        <v>0</v>
      </c>
    </row>
    <row r="34" spans="1:14" ht="27.75" customHeight="1" thickBot="1">
      <c r="A34" s="31"/>
      <c r="B34" s="63" t="s">
        <v>31</v>
      </c>
      <c r="C34" s="62"/>
      <c r="D34" s="42">
        <f t="shared" ref="D34:I34" si="5">SUM(D5:D33)</f>
        <v>5</v>
      </c>
      <c r="E34" s="51">
        <f t="shared" si="0"/>
        <v>11300.8</v>
      </c>
      <c r="F34" s="48">
        <f>SUM(SUM(F5:F33))</f>
        <v>2</v>
      </c>
      <c r="G34" s="51">
        <f t="shared" si="1"/>
        <v>1607.52</v>
      </c>
      <c r="H34" s="48">
        <f>SUM(SUM(H5:H33))</f>
        <v>2</v>
      </c>
      <c r="I34" s="33">
        <f t="shared" si="5"/>
        <v>1607.52</v>
      </c>
      <c r="J34" s="48">
        <f>SUM(SUM(J5:J33))</f>
        <v>19</v>
      </c>
      <c r="K34" s="51">
        <f t="shared" si="3"/>
        <v>123381.44</v>
      </c>
      <c r="L34" s="48">
        <f>SUM(SUM(L5:L33))</f>
        <v>8</v>
      </c>
      <c r="M34" s="51">
        <f t="shared" si="4"/>
        <v>16931.759999999998</v>
      </c>
      <c r="N34" s="51">
        <f>Лист1!E36+Лист1!G36+Лист1!I36+Лист1!K36+Лист1!M36+Лист1!O36+Лист2!E34+Лист2!G34+Лист2!I34+Лист2!K34+Лист2!M34</f>
        <v>977476.04</v>
      </c>
    </row>
    <row r="35" spans="1:14" ht="21" customHeight="1">
      <c r="A35" s="31"/>
      <c r="B35" s="31"/>
      <c r="C35" s="34"/>
      <c r="D35" s="35"/>
      <c r="E35" s="35"/>
      <c r="F35" s="35"/>
      <c r="G35" s="35"/>
      <c r="H35" s="35"/>
      <c r="I35" s="35"/>
      <c r="J35" s="35"/>
      <c r="K35" s="35"/>
      <c r="L35" s="35"/>
      <c r="M35" s="35"/>
      <c r="N35" s="35"/>
    </row>
    <row r="36" spans="1:14" ht="17.25" customHeight="1">
      <c r="A36" s="36"/>
      <c r="B36" s="36"/>
      <c r="C36" s="37"/>
      <c r="D36" s="37"/>
      <c r="E36" s="37"/>
      <c r="F36" s="37"/>
      <c r="G36" s="37"/>
      <c r="H36" s="37"/>
      <c r="I36" s="37"/>
      <c r="J36" s="37"/>
      <c r="K36" s="37"/>
      <c r="L36" s="37"/>
      <c r="M36" s="37"/>
      <c r="N36" s="37"/>
    </row>
    <row r="37" spans="1:14" s="38" customFormat="1" ht="48.75" customHeight="1">
      <c r="A37" s="68" t="s">
        <v>37</v>
      </c>
      <c r="B37" s="68"/>
      <c r="C37" s="68"/>
      <c r="D37" s="68"/>
      <c r="E37" s="68"/>
      <c r="F37" s="68"/>
      <c r="G37" s="68"/>
      <c r="H37" s="68"/>
      <c r="I37" s="68"/>
      <c r="J37" s="68"/>
      <c r="K37" s="68"/>
      <c r="L37" s="69" t="s">
        <v>34</v>
      </c>
      <c r="M37" s="69"/>
      <c r="N37" s="69"/>
    </row>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1">
    <mergeCell ref="B34:C34"/>
    <mergeCell ref="A37:K37"/>
    <mergeCell ref="L37:N37"/>
    <mergeCell ref="B2:B3"/>
    <mergeCell ref="C2:C3"/>
    <mergeCell ref="D2:E2"/>
    <mergeCell ref="F2:G2"/>
    <mergeCell ref="H2:I2"/>
    <mergeCell ref="J2:K2"/>
    <mergeCell ref="L2:M2"/>
    <mergeCell ref="N2:N3"/>
  </mergeCells>
  <pageMargins left="0.7" right="0.7" top="0.75" bottom="0.75" header="0" footer="0"/>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Лист2</vt:lpstr>
      <vt:lpstr>Лист1!Область_друку</vt:lpstr>
      <vt:lpstr>Лист2!Область_друку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2024-02-01T10:36:21Z</cp:lastPrinted>
  <dcterms:created xsi:type="dcterms:W3CDTF">2021-10-04T14:21:04Z</dcterms:created>
  <dcterms:modified xsi:type="dcterms:W3CDTF">2024-02-16T07:36:27Z</dcterms:modified>
</cp:coreProperties>
</file>