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.holovach\Desktop\2023\Перерозподіл\Донорство крові\175-P\"/>
    </mc:Choice>
  </mc:AlternateContent>
  <xr:revisionPtr revIDLastSave="0" documentId="13_ncr:1_{DA40786D-4324-46D9-8269-4F2C5F0E6E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  <sheet name="Лист 2" sheetId="2" r:id="rId2"/>
  </sheets>
  <definedNames>
    <definedName name="_xlnm.Print_Area" localSheetId="1">'Лист 2'!$A$1:$R$38</definedName>
    <definedName name="_xlnm.Print_Area" localSheetId="0">Лист1!$A$1:$U$36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WyIBL2Z/+qPikLG8pDtY3kZdF5A=="/>
    </ext>
  </extLst>
</workbook>
</file>

<file path=xl/calcChain.xml><?xml version="1.0" encoding="utf-8"?>
<calcChain xmlns="http://schemas.openxmlformats.org/spreadsheetml/2006/main">
  <c r="T7" i="1" l="1"/>
  <c r="T22" i="1"/>
  <c r="P7" i="1"/>
  <c r="P22" i="1"/>
  <c r="L7" i="1"/>
  <c r="L22" i="1"/>
  <c r="F7" i="1"/>
  <c r="F22" i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6" i="2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6" i="2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7" i="1"/>
  <c r="R6" i="2" s="1"/>
  <c r="F36" i="1"/>
  <c r="R21" i="2" l="1"/>
  <c r="G36" i="1"/>
  <c r="P35" i="2"/>
  <c r="N35" i="2" l="1"/>
  <c r="L35" i="2"/>
  <c r="J35" i="2"/>
  <c r="H35" i="2"/>
  <c r="F35" i="2"/>
  <c r="D35" i="2"/>
  <c r="R35" i="2" l="1"/>
  <c r="Q35" i="2"/>
  <c r="O35" i="2"/>
  <c r="M35" i="2"/>
  <c r="K35" i="2"/>
  <c r="I35" i="2"/>
  <c r="G35" i="2"/>
  <c r="E35" i="2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7" i="1"/>
  <c r="T36" i="1" l="1"/>
  <c r="R36" i="1"/>
  <c r="P36" i="1"/>
  <c r="N36" i="1"/>
  <c r="L36" i="1"/>
  <c r="J36" i="1"/>
  <c r="H36" i="1"/>
  <c r="D36" i="1"/>
  <c r="U36" i="1" l="1"/>
  <c r="O36" i="1"/>
  <c r="S36" i="1"/>
  <c r="Q36" i="1"/>
  <c r="M36" i="1"/>
  <c r="K36" i="1"/>
  <c r="I36" i="1"/>
  <c r="E36" i="1"/>
</calcChain>
</file>

<file path=xl/sharedStrings.xml><?xml version="1.0" encoding="utf-8"?>
<sst xmlns="http://schemas.openxmlformats.org/spreadsheetml/2006/main" count="119" uniqueCount="58">
  <si>
    <t>№ з/п</t>
  </si>
  <si>
    <t>Адміністративно-
територіальні одиниці/ заклад охорони здоров'я</t>
  </si>
  <si>
    <t xml:space="preserve">Загальна вартість, грн </t>
  </si>
  <si>
    <t>в-сть, грн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</si>
  <si>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</si>
  <si>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</si>
  <si>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</si>
  <si>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</si>
  <si>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</si>
  <si>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</si>
  <si>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</si>
  <si>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</si>
  <si>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</si>
  <si>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</si>
  <si>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</si>
  <si>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</si>
  <si>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</si>
  <si>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</si>
  <si>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</si>
  <si>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</si>
  <si>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</si>
  <si>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</si>
  <si>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</si>
  <si>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</si>
  <si>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</si>
  <si>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</si>
  <si>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</si>
  <si>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</si>
  <si>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Місто Київ</t>
  </si>
  <si>
    <t>ДУ «Науково-практичний медичний центр дитячої кардіології та кардіохірургії» МОЗ України</t>
  </si>
  <si>
    <t>ДУ «Інститут серця МОЗ України»</t>
  </si>
  <si>
    <t>Всього</t>
  </si>
  <si>
    <t>Едем АДАМАНОВ</t>
  </si>
  <si>
    <t>Національний інститут раку</t>
  </si>
  <si>
    <t>НДСЛ Охматдит МОЗ України</t>
  </si>
  <si>
    <t>к-сть упаковок</t>
  </si>
  <si>
    <t>6C37-33 
Набір реагентів ARCHITECT Anti-HCV Reagent Kit
 (ARCHITECT Anti-HCV Reagent Kit, ARCHITECT Anti-HCV, набір реагентів, 2000 тестів, або еквівалент)
Виробник: Абботт ГмбХ (Німеччина) 
Ціна за упаковку - 
253 056,00 грн</t>
  </si>
  <si>
    <t>2G22-30
 Набір реагентів ARCHITECT HBsAg Qualitative II Reagent Kit
 (ARCHITECT HBsAg Qualitative II Reagent Kit, ARCHITECT HBsAg Qualitative II, набір реагентів, 2000 тестів, або еквівалент) 
Виробник: Абботт Айленд Діагностікс Дівіжн, (Ірландія)
Ціна за упаковку - 
42 231,00 грн</t>
  </si>
  <si>
    <t>4J27-32 
Набір реагентів ARCHITECT HIV Ag/Ab Combo Reagent Kit
 (ARCHITECT HIV Ag/Ab Combo Reagent Kit, ARCHITECT HIV Ag/Ab Combo, набір реагентів, 2000 тестів, або еквівалент)
Виробник: Абботт ГмбХ (Німеччина) 
Ціна за упаковку - 
78 523,00 грн</t>
  </si>
  <si>
    <t>к-сть шт</t>
  </si>
  <si>
    <t>Розподіл реагентів та витратних матеріалів сумісних з приладом Architect i1000sr, закуплених за кошти Державного бюджету на 2023 рік за бюджетною програмою КПКВК 2301400 «Забезпечення медичних заходів програмного характеру» за напрямом «Закупівля лікарських засобів, медичних виробів, інших товарів і послуг» у частині «Медичні вироби для забезпечення розвитку донорства крові та її компонентів. Реагенти та витратні матеріали, сумісні з приладом Architect i1000sr»</t>
  </si>
  <si>
    <t>6C37-15 
Контролі ARCHITECT Anti-HCV Controls 
(ARCHITECT Anti-HCV Controls, ARCHITECT Anti-HCV, контролі, або еквівалент)
Виробник:  Абботт ГмбХ (Німеччина) 
Ціна за упаковку - 2 672,00 грн</t>
  </si>
  <si>
    <t>1L56-40
 Розчин ARCHITECT Probe Conditioning Solution
 (ARCHITECT Probe Conditioning Solution, кондиціонер для зонда, або еквівалент) 
Виробник: Абботт Айленд Діагностікс Дівіжн, (Ірландія) 
Ціна за штуку - 5 905,00 грн</t>
  </si>
  <si>
    <t>Додаток 1</t>
  </si>
  <si>
    <t>Продовження додатку 1</t>
  </si>
  <si>
    <t>Генеральний директор</t>
  </si>
  <si>
    <t>6C37-02 
Калібратор ARCHITECT Anti-HCV Calibrator 
(ARCHITECT Anti-HCV Calibrator, ARCHITECT Anti-HCV, калібратор, або еквівалент)
Виробник: Абботт ГмбХ Німеччина
Ціна за штуку - 4 223,00 грн</t>
  </si>
  <si>
    <t>2G22-01 
Калібратори ARCHITECT HBsAg Qualitative II Calibrators
 (ARCHITECT HBsAg Qualitative II Calibrators, ARCHITECT HBsAg Qualitative II, калібратор, або еквівалент)
Виробник: Абботт Айленд Діагностікс Дівіжн, (Ірландія) 
Ціна за штуку - 4 223,00 грн</t>
  </si>
  <si>
    <t>4J27-03 
Калібратор ARCHITECT HIV Ag/Ab Combo Calibrator
 (ARCHITECT HIV Ag/Ab Combo Calibrators, ARCHITECT HIV Ag/Ab Combo, калібратор, або еквівалент) 
Виробник: Абботт ГмбХ (Німеччина) 
Ціна за штуку - 4 223,00 грн</t>
  </si>
  <si>
    <t>4J27-12 
Контролі ARCHITECT HIV Ag/Ab Combo Controls
 (ARCHITECT HIV Ag/Ab Combo Controls, ARCHITECT HIV Ag/Ab Combo, контролі, або еквівалент)
Виробник: Абботт ГмбХ Німеччина
Ціна за штуку - 4 223,00 грн</t>
  </si>
  <si>
    <t>8D06-04 
Калібратор ARCHITECT Syphilis TP Calibrator 
(ARCHITECT Syphilis TP Calibrator, ARCHITECT, сифіліс, набір калібраторів, або еквівалент)
Виробник: Абботт ГмбХ Німеччина
Ціна за штуку - 4 223,00 грн</t>
  </si>
  <si>
    <t>8D06-13 
Контролі ARCHITECT Syphilis TP Controls 
(ARCHITECT Syphilis TP Controls, ARCHITECT, сифіліс, набір контролів, або еквівалент)
Виробник: Абботт ГмбХ Німеччина
Ціна за штуку - 2 672,00 грн</t>
  </si>
  <si>
    <t>6C54-58 
Промивний буфер ARCHITECT Concentrated Wash Buffer
(ARCHITECT Concentrated Wash Buffer, ARCHITECT, концентрований промивний буфер 4 по 975 мл, або еквівалент) 
Виробник: Абботт Айленд Діагностікс Дівіжн, (Ірландія) 
Ціна за упаковку - 
2 025,00 грн</t>
  </si>
  <si>
    <t>8D06-42
 Набір реагентів ARCHITECT Syphilis TP Reagent Kit
 (ARCHITECT Syphilis TP Reagent Kit, ARCHITECT, сифіліс, набір реагентів, 500 тестів, або еквівалент)
Виробник: Абботт ГмбХ, Німеччина;
Ціна за упаковку - 28 670,00 грн</t>
  </si>
  <si>
    <t>4D19-01
 Змінні кришки ARCHITECT Replacement Caps
 (Replacement Caps, змінні кришки, 100 штук, або еквівалент) 
Виробник: Абботт Лабораторіз, США;
Ціна за упаковку - 633,00 грн</t>
  </si>
  <si>
    <t>6E23-68
 Претригерний розчин ARCHITECT Pre-Trigger Solution
(Pre-Trigger Solution, претригерний розчин, або еквівалент)
Виробник: Абботт Айленд Діагностікс Дівіжн, Ірландія;
Ціна за упаковку - 4 355,00 грн</t>
  </si>
  <si>
    <t>6C55-63 
Тригерний розчин ARCHITECT Trigger Solution
(Trigger Solution, розчин тригера, або еквівалент)
Виробник: Абботт Айленд Діагностікс Дівіжн, Ірландія;
Ціна за упаковку - 
1 987,00 грн</t>
  </si>
  <si>
    <t>ЗАТВЕРДЖЕНО
наказ державного підприємства 
«Медичні закупівлі України»
від 16.02.2024 № 161-Р  (у редакції наказу державного підприємства «Медичні закупівлі України» від 19.02.2024 № 175-Р)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</si>
</sst>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mo"/>
    </font>
    <font>
      <b/>
      <sz val="2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mo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4"/>
  </cellStyleXfs>
  <cellXfs count="147">
    <xf numFmtId="0" fontId="0" fillId="0" borderId="0" xfId="0"/>
    <xf numFmtId="4" fontId="4" fillId="2" borderId="5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/>
    </xf>
    <xf numFmtId="4" fontId="4" fillId="2" borderId="5" xfId="1" applyNumberFormat="1" applyFont="1" applyFill="1" applyBorder="1" applyAlignment="1">
      <alignment horizontal="center" vertical="center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Alignment="1">
      <alignment horizontal="center" vertical="center"/>
    </xf>
    <xf numFmtId="0" fontId="4" fillId="2" borderId="4" xfId="1" applyFont="1" applyFill="1" applyAlignment="1">
      <alignment vertical="center" wrapText="1"/>
    </xf>
    <xf numFmtId="0" fontId="4" fillId="2" borderId="4" xfId="1" applyFont="1" applyFill="1" applyAlignment="1">
      <alignment horizontal="left" vertical="center" wrapText="1"/>
    </xf>
    <xf numFmtId="4" fontId="10" fillId="2" borderId="4" xfId="1" applyNumberFormat="1" applyFont="1" applyFill="1" applyAlignment="1">
      <alignment horizontal="right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4" fontId="4" fillId="2" borderId="26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4" fontId="13" fillId="3" borderId="30" xfId="0" applyNumberFormat="1" applyFont="1" applyFill="1" applyBorder="1" applyAlignment="1">
      <alignment horizontal="center" vertical="center" wrapText="1"/>
    </xf>
    <xf numFmtId="4" fontId="13" fillId="3" borderId="21" xfId="0" applyNumberFormat="1" applyFont="1" applyFill="1" applyBorder="1" applyAlignment="1">
      <alignment horizontal="center" vertical="center" wrapText="1"/>
    </xf>
    <xf numFmtId="4" fontId="13" fillId="3" borderId="31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4" fillId="3" borderId="0" xfId="0" applyFont="1" applyFill="1" applyAlignment="1">
      <alignment vertical="center" wrapText="1"/>
    </xf>
    <xf numFmtId="0" fontId="2" fillId="3" borderId="4" xfId="1" applyFont="1" applyFill="1" applyAlignment="1">
      <alignment horizontal="left" vertical="center"/>
    </xf>
    <xf numFmtId="1" fontId="6" fillId="3" borderId="5" xfId="1" applyNumberFormat="1" applyFont="1" applyFill="1" applyBorder="1" applyAlignment="1">
      <alignment horizontal="center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1" fontId="6" fillId="3" borderId="18" xfId="1" applyNumberFormat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4" fontId="2" fillId="3" borderId="30" xfId="1" applyNumberFormat="1" applyFont="1" applyFill="1" applyBorder="1" applyAlignment="1">
      <alignment horizontal="center" vertical="center" wrapText="1"/>
    </xf>
    <xf numFmtId="4" fontId="2" fillId="3" borderId="35" xfId="1" applyNumberFormat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4" fontId="2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0" fontId="8" fillId="3" borderId="4" xfId="1" applyFont="1" applyFill="1"/>
    <xf numFmtId="0" fontId="4" fillId="3" borderId="4" xfId="1" applyFont="1" applyFill="1" applyAlignment="1">
      <alignment vertical="center" wrapText="1"/>
    </xf>
    <xf numFmtId="0" fontId="1" fillId="3" borderId="4" xfId="1" applyFill="1"/>
    <xf numFmtId="3" fontId="4" fillId="2" borderId="18" xfId="1" applyNumberFormat="1" applyFont="1" applyFill="1" applyBorder="1" applyAlignment="1">
      <alignment horizontal="center" vertical="center"/>
    </xf>
    <xf numFmtId="0" fontId="17" fillId="3" borderId="4" xfId="1" applyFont="1" applyFill="1" applyAlignment="1">
      <alignment horizontal="left" vertical="center"/>
    </xf>
    <xf numFmtId="0" fontId="17" fillId="2" borderId="9" xfId="1" applyFont="1" applyFill="1" applyBorder="1" applyAlignment="1">
      <alignment horizontal="center" vertical="center" wrapText="1"/>
    </xf>
    <xf numFmtId="0" fontId="17" fillId="2" borderId="25" xfId="1" applyFont="1" applyFill="1" applyBorder="1" applyAlignment="1">
      <alignment horizontal="center" vertical="center" wrapText="1"/>
    </xf>
    <xf numFmtId="1" fontId="18" fillId="3" borderId="5" xfId="1" applyNumberFormat="1" applyFont="1" applyFill="1" applyBorder="1" applyAlignment="1">
      <alignment horizontal="center" vertical="center" wrapText="1"/>
    </xf>
    <xf numFmtId="0" fontId="17" fillId="3" borderId="26" xfId="1" applyFont="1" applyFill="1" applyBorder="1" applyAlignment="1">
      <alignment horizontal="center" vertical="center" wrapText="1"/>
    </xf>
    <xf numFmtId="4" fontId="17" fillId="3" borderId="36" xfId="1" applyNumberFormat="1" applyFont="1" applyFill="1" applyBorder="1" applyAlignment="1">
      <alignment horizontal="center" vertical="center" wrapText="1"/>
    </xf>
    <xf numFmtId="3" fontId="16" fillId="2" borderId="5" xfId="1" applyNumberFormat="1" applyFont="1" applyFill="1" applyBorder="1" applyAlignment="1">
      <alignment horizontal="center" vertical="center"/>
    </xf>
    <xf numFmtId="4" fontId="16" fillId="2" borderId="5" xfId="1" applyNumberFormat="1" applyFont="1" applyFill="1" applyBorder="1" applyAlignment="1">
      <alignment horizontal="center" vertical="center"/>
    </xf>
    <xf numFmtId="0" fontId="19" fillId="3" borderId="4" xfId="1" applyFont="1" applyFill="1"/>
    <xf numFmtId="0" fontId="16" fillId="3" borderId="4" xfId="1" applyFont="1" applyFill="1" applyAlignment="1">
      <alignment vertical="center" wrapText="1"/>
    </xf>
    <xf numFmtId="0" fontId="20" fillId="3" borderId="4" xfId="1" applyFont="1" applyFill="1"/>
    <xf numFmtId="0" fontId="2" fillId="3" borderId="4" xfId="1" applyFont="1" applyFill="1" applyAlignment="1">
      <alignment horizontal="center" vertical="center"/>
    </xf>
    <xf numFmtId="0" fontId="15" fillId="3" borderId="0" xfId="0" applyFont="1" applyFill="1" applyAlignment="1">
      <alignment horizontal="right"/>
    </xf>
    <xf numFmtId="0" fontId="3" fillId="3" borderId="4" xfId="1" applyFont="1" applyFill="1" applyAlignment="1">
      <alignment vertical="center" wrapText="1"/>
    </xf>
    <xf numFmtId="0" fontId="4" fillId="3" borderId="4" xfId="1" applyFont="1" applyFill="1" applyAlignment="1">
      <alignment horizontal="center" vertical="center" wrapText="1"/>
    </xf>
    <xf numFmtId="1" fontId="6" fillId="3" borderId="4" xfId="1" applyNumberFormat="1" applyFont="1" applyFill="1" applyAlignment="1">
      <alignment horizontal="center" vertical="center" wrapText="1"/>
    </xf>
    <xf numFmtId="1" fontId="6" fillId="3" borderId="16" xfId="1" applyNumberFormat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left" vertical="center" wrapText="1"/>
    </xf>
    <xf numFmtId="0" fontId="2" fillId="3" borderId="12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4" xfId="1" applyFont="1" applyFill="1" applyAlignment="1">
      <alignment horizontal="left" vertical="center" wrapText="1"/>
    </xf>
    <xf numFmtId="0" fontId="4" fillId="3" borderId="15" xfId="1" applyFont="1" applyFill="1" applyBorder="1" applyAlignment="1">
      <alignment horizontal="left" vertical="center" wrapText="1"/>
    </xf>
    <xf numFmtId="0" fontId="14" fillId="3" borderId="4" xfId="1" applyFont="1" applyFill="1"/>
    <xf numFmtId="0" fontId="2" fillId="3" borderId="8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vertical="center"/>
    </xf>
    <xf numFmtId="4" fontId="2" fillId="3" borderId="39" xfId="1" applyNumberFormat="1" applyFont="1" applyFill="1" applyBorder="1" applyAlignment="1">
      <alignment horizontal="center" vertical="center" wrapText="1"/>
    </xf>
    <xf numFmtId="0" fontId="7" fillId="3" borderId="4" xfId="1" applyFont="1" applyFill="1" applyAlignment="1">
      <alignment horizontal="left" vertical="center" wrapText="1"/>
    </xf>
    <xf numFmtId="0" fontId="9" fillId="3" borderId="4" xfId="1" applyFont="1" applyFill="1" applyAlignment="1">
      <alignment horizontal="center" vertical="center"/>
    </xf>
    <xf numFmtId="0" fontId="1" fillId="3" borderId="4" xfId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1" fontId="6" fillId="3" borderId="1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" fontId="2" fillId="3" borderId="36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4" fontId="13" fillId="3" borderId="29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4" fillId="3" borderId="4" xfId="0" applyFont="1" applyFill="1" applyBorder="1"/>
    <xf numFmtId="0" fontId="0" fillId="3" borderId="4" xfId="0" applyFill="1" applyBorder="1"/>
    <xf numFmtId="0" fontId="14" fillId="3" borderId="0" xfId="0" applyFont="1" applyFill="1"/>
    <xf numFmtId="0" fontId="2" fillId="3" borderId="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4" fontId="2" fillId="3" borderId="3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7" fillId="2" borderId="6" xfId="1" applyFont="1" applyFill="1" applyBorder="1" applyAlignment="1">
      <alignment horizontal="center" vertical="center" wrapText="1"/>
    </xf>
    <xf numFmtId="0" fontId="17" fillId="3" borderId="22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7" fillId="3" borderId="20" xfId="0" applyFont="1" applyFill="1" applyBorder="1" applyAlignment="1">
      <alignment horizontal="left" vertical="center" wrapText="1"/>
    </xf>
    <xf numFmtId="0" fontId="5" fillId="3" borderId="18" xfId="0" applyFont="1" applyFill="1" applyBorder="1"/>
    <xf numFmtId="0" fontId="10" fillId="2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/>
    <xf numFmtId="0" fontId="16" fillId="3" borderId="2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3" borderId="9" xfId="1" applyFont="1" applyFill="1" applyBorder="1"/>
    <xf numFmtId="0" fontId="7" fillId="3" borderId="20" xfId="1" applyFont="1" applyFill="1" applyBorder="1" applyAlignment="1">
      <alignment horizontal="left" vertical="center" wrapText="1"/>
    </xf>
    <xf numFmtId="0" fontId="5" fillId="3" borderId="24" xfId="1" applyFont="1" applyFill="1" applyBorder="1"/>
    <xf numFmtId="0" fontId="10" fillId="2" borderId="4" xfId="1" applyFont="1" applyFill="1" applyAlignment="1">
      <alignment horizontal="left" vertical="center" wrapText="1"/>
    </xf>
    <xf numFmtId="0" fontId="5" fillId="3" borderId="4" xfId="1" applyFont="1" applyFill="1" applyAlignment="1">
      <alignment vertical="center"/>
    </xf>
    <xf numFmtId="0" fontId="12" fillId="3" borderId="4" xfId="1" applyFont="1" applyFill="1" applyAlignment="1">
      <alignment horizontal="center" vertical="center" wrapText="1"/>
    </xf>
    <xf numFmtId="0" fontId="1" fillId="3" borderId="4" xfId="1" applyFill="1"/>
    <xf numFmtId="0" fontId="4" fillId="3" borderId="13" xfId="1" applyFont="1" applyFill="1" applyBorder="1" applyAlignment="1">
      <alignment horizontal="center" vertical="center" wrapText="1"/>
    </xf>
    <xf numFmtId="0" fontId="5" fillId="3" borderId="25" xfId="1" applyFont="1" applyFill="1" applyBorder="1"/>
    <xf numFmtId="0" fontId="4" fillId="3" borderId="16" xfId="1" applyFont="1" applyFill="1" applyBorder="1" applyAlignment="1">
      <alignment horizontal="center" vertical="center" wrapText="1"/>
    </xf>
    <xf numFmtId="0" fontId="5" fillId="3" borderId="27" xfId="1" applyFont="1" applyFill="1" applyBorder="1"/>
    <xf numFmtId="0" fontId="16" fillId="3" borderId="7" xfId="1" applyFont="1" applyFill="1" applyBorder="1" applyAlignment="1">
      <alignment horizontal="center" vertical="center" wrapText="1"/>
    </xf>
    <xf numFmtId="0" fontId="5" fillId="3" borderId="18" xfId="1" applyFont="1" applyFill="1" applyBorder="1"/>
    <xf numFmtId="0" fontId="16" fillId="3" borderId="2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873B26D7-8FF1-40F3-87AA-A1437B1D81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3"/>
  <sheetViews>
    <sheetView tabSelected="1" topLeftCell="I4" zoomScale="60" zoomScaleNormal="60" zoomScaleSheetLayoutView="50" workbookViewId="0">
      <selection activeCell="T4" sqref="T4:U4"/>
    </sheetView>
  </sheetViews>
  <sheetFormatPr defaultColWidth="14.453125" defaultRowHeight="15" customHeight="1"/>
  <cols>
    <col min="1" max="2" width="5.36328125" style="28" customWidth="1"/>
    <col min="3" max="3" width="48.6328125" style="28" customWidth="1"/>
    <col min="4" max="21" width="21.08984375" style="28" customWidth="1"/>
    <col min="22" max="16384" width="14.453125" style="28"/>
  </cols>
  <sheetData>
    <row r="1" spans="1:21" ht="37.75" customHeight="1">
      <c r="T1" s="117" t="s">
        <v>43</v>
      </c>
      <c r="U1" s="117"/>
    </row>
    <row r="2" spans="1:21" ht="135" customHeight="1">
      <c r="A2" s="82"/>
      <c r="B2" s="8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15" t="s">
        <v>57</v>
      </c>
      <c r="U2" s="116"/>
    </row>
    <row r="3" spans="1:21" ht="79.25" customHeight="1" thickBot="1">
      <c r="A3" s="83"/>
      <c r="B3" s="122" t="s">
        <v>40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349.25" customHeight="1" thickBot="1">
      <c r="A4" s="84"/>
      <c r="B4" s="124" t="s">
        <v>0</v>
      </c>
      <c r="C4" s="126" t="s">
        <v>1</v>
      </c>
      <c r="D4" s="130" t="s">
        <v>36</v>
      </c>
      <c r="E4" s="128"/>
      <c r="F4" s="130" t="s">
        <v>46</v>
      </c>
      <c r="G4" s="128"/>
      <c r="H4" s="130" t="s">
        <v>41</v>
      </c>
      <c r="I4" s="119"/>
      <c r="J4" s="127" t="s">
        <v>37</v>
      </c>
      <c r="K4" s="128"/>
      <c r="L4" s="130" t="s">
        <v>47</v>
      </c>
      <c r="M4" s="119"/>
      <c r="N4" s="127" t="s">
        <v>38</v>
      </c>
      <c r="O4" s="119"/>
      <c r="P4" s="129" t="s">
        <v>48</v>
      </c>
      <c r="Q4" s="119"/>
      <c r="R4" s="127" t="s">
        <v>49</v>
      </c>
      <c r="S4" s="128"/>
      <c r="T4" s="130" t="s">
        <v>50</v>
      </c>
      <c r="U4" s="119"/>
    </row>
    <row r="5" spans="1:21" ht="18.649999999999999" customHeight="1" thickBot="1">
      <c r="A5" s="84"/>
      <c r="B5" s="125"/>
      <c r="C5" s="125"/>
      <c r="D5" s="85" t="s">
        <v>35</v>
      </c>
      <c r="E5" s="5" t="s">
        <v>3</v>
      </c>
      <c r="F5" s="12" t="s">
        <v>39</v>
      </c>
      <c r="G5" s="13" t="s">
        <v>3</v>
      </c>
      <c r="H5" s="8" t="s">
        <v>35</v>
      </c>
      <c r="I5" s="9" t="s">
        <v>3</v>
      </c>
      <c r="J5" s="7" t="s">
        <v>35</v>
      </c>
      <c r="K5" s="5" t="s">
        <v>3</v>
      </c>
      <c r="L5" s="10" t="s">
        <v>39</v>
      </c>
      <c r="M5" s="11" t="s">
        <v>3</v>
      </c>
      <c r="N5" s="7" t="s">
        <v>35</v>
      </c>
      <c r="O5" s="9" t="s">
        <v>3</v>
      </c>
      <c r="P5" s="7" t="s">
        <v>39</v>
      </c>
      <c r="Q5" s="9" t="s">
        <v>3</v>
      </c>
      <c r="R5" s="7" t="s">
        <v>39</v>
      </c>
      <c r="S5" s="5" t="s">
        <v>3</v>
      </c>
      <c r="T5" s="10" t="s">
        <v>39</v>
      </c>
      <c r="U5" s="11" t="s">
        <v>3</v>
      </c>
    </row>
    <row r="6" spans="1:21" ht="12" customHeight="1" thickBot="1">
      <c r="A6" s="86"/>
      <c r="B6" s="87">
        <v>1</v>
      </c>
      <c r="C6" s="31">
        <v>2</v>
      </c>
      <c r="D6" s="30">
        <v>3</v>
      </c>
      <c r="E6" s="31">
        <v>4</v>
      </c>
      <c r="F6" s="30">
        <v>3</v>
      </c>
      <c r="G6" s="31">
        <v>4</v>
      </c>
      <c r="H6" s="30">
        <v>5</v>
      </c>
      <c r="I6" s="31">
        <v>6</v>
      </c>
      <c r="J6" s="30">
        <v>7</v>
      </c>
      <c r="K6" s="31">
        <v>8</v>
      </c>
      <c r="L6" s="30">
        <v>9</v>
      </c>
      <c r="M6" s="31">
        <v>10</v>
      </c>
      <c r="N6" s="30">
        <v>11</v>
      </c>
      <c r="O6" s="30">
        <v>12</v>
      </c>
      <c r="P6" s="88">
        <v>13</v>
      </c>
      <c r="Q6" s="30">
        <v>14</v>
      </c>
      <c r="R6" s="88">
        <v>15</v>
      </c>
      <c r="S6" s="31">
        <v>16</v>
      </c>
      <c r="T6" s="30">
        <v>17</v>
      </c>
      <c r="U6" s="30">
        <v>18</v>
      </c>
    </row>
    <row r="7" spans="1:21" ht="17.25" customHeight="1">
      <c r="A7" s="82"/>
      <c r="B7" s="89">
        <v>1</v>
      </c>
      <c r="C7" s="90" t="s">
        <v>4</v>
      </c>
      <c r="D7" s="32">
        <v>0</v>
      </c>
      <c r="E7" s="33">
        <f>D7*253056</f>
        <v>0</v>
      </c>
      <c r="F7" s="32">
        <f>1+1</f>
        <v>2</v>
      </c>
      <c r="G7" s="33">
        <f>F7*4223</f>
        <v>8446</v>
      </c>
      <c r="H7" s="91">
        <v>1</v>
      </c>
      <c r="I7" s="33">
        <f>H7*2672</f>
        <v>2672</v>
      </c>
      <c r="J7" s="91">
        <v>0</v>
      </c>
      <c r="K7" s="92">
        <f>J7*42231</f>
        <v>0</v>
      </c>
      <c r="L7" s="93">
        <f>1+1</f>
        <v>2</v>
      </c>
      <c r="M7" s="92">
        <f>L7*4223</f>
        <v>8446</v>
      </c>
      <c r="N7" s="91">
        <v>0</v>
      </c>
      <c r="O7" s="94">
        <f>N7*78523</f>
        <v>0</v>
      </c>
      <c r="P7" s="95">
        <f>3+2</f>
        <v>5</v>
      </c>
      <c r="Q7" s="94">
        <f>P7*4223</f>
        <v>21115</v>
      </c>
      <c r="R7" s="95">
        <v>0</v>
      </c>
      <c r="S7" s="92">
        <f>R7*4223</f>
        <v>0</v>
      </c>
      <c r="T7" s="32">
        <f>2+1</f>
        <v>3</v>
      </c>
      <c r="U7" s="96">
        <f>T7*4223</f>
        <v>12669</v>
      </c>
    </row>
    <row r="8" spans="1:21" ht="17.25" customHeight="1">
      <c r="A8" s="82"/>
      <c r="B8" s="97">
        <v>2</v>
      </c>
      <c r="C8" s="98" t="s">
        <v>5</v>
      </c>
      <c r="D8" s="32">
        <v>0</v>
      </c>
      <c r="E8" s="34">
        <f t="shared" ref="E8:E35" si="0">D8*253056</f>
        <v>0</v>
      </c>
      <c r="F8" s="32">
        <v>0</v>
      </c>
      <c r="G8" s="33">
        <f t="shared" ref="G8:G35" si="1">F8*4223</f>
        <v>0</v>
      </c>
      <c r="H8" s="91">
        <v>1</v>
      </c>
      <c r="I8" s="33">
        <f t="shared" ref="I8:I35" si="2">H8*2672</f>
        <v>2672</v>
      </c>
      <c r="J8" s="91">
        <v>1</v>
      </c>
      <c r="K8" s="99">
        <f t="shared" ref="K8:K35" si="3">J8*42231</f>
        <v>42231</v>
      </c>
      <c r="L8" s="93">
        <v>0</v>
      </c>
      <c r="M8" s="92">
        <f t="shared" ref="M8:M35" si="4">L8*4223</f>
        <v>0</v>
      </c>
      <c r="N8" s="91">
        <v>1</v>
      </c>
      <c r="O8" s="94">
        <f t="shared" ref="O8:O35" si="5">N8*78523</f>
        <v>78523</v>
      </c>
      <c r="P8" s="95">
        <v>0</v>
      </c>
      <c r="Q8" s="94">
        <f t="shared" ref="Q8:Q35" si="6">P8*4223</f>
        <v>0</v>
      </c>
      <c r="R8" s="95">
        <v>0</v>
      </c>
      <c r="S8" s="92">
        <f t="shared" ref="S8:S35" si="7">R8*4223</f>
        <v>0</v>
      </c>
      <c r="T8" s="32">
        <v>0</v>
      </c>
      <c r="U8" s="96">
        <f t="shared" ref="U8:U35" si="8">T8*4223</f>
        <v>0</v>
      </c>
    </row>
    <row r="9" spans="1:21" ht="17.25" customHeight="1">
      <c r="A9" s="82"/>
      <c r="B9" s="97">
        <v>3</v>
      </c>
      <c r="C9" s="100" t="s">
        <v>6</v>
      </c>
      <c r="D9" s="32">
        <v>1</v>
      </c>
      <c r="E9" s="34">
        <f t="shared" si="0"/>
        <v>253056</v>
      </c>
      <c r="F9" s="32">
        <v>1</v>
      </c>
      <c r="G9" s="33">
        <f t="shared" si="1"/>
        <v>4223</v>
      </c>
      <c r="H9" s="91">
        <v>1</v>
      </c>
      <c r="I9" s="33">
        <f t="shared" si="2"/>
        <v>2672</v>
      </c>
      <c r="J9" s="91">
        <v>1</v>
      </c>
      <c r="K9" s="99">
        <f t="shared" si="3"/>
        <v>42231</v>
      </c>
      <c r="L9" s="93">
        <v>1</v>
      </c>
      <c r="M9" s="92">
        <f t="shared" si="4"/>
        <v>4223</v>
      </c>
      <c r="N9" s="91">
        <v>2</v>
      </c>
      <c r="O9" s="94">
        <f t="shared" si="5"/>
        <v>157046</v>
      </c>
      <c r="P9" s="95">
        <v>2</v>
      </c>
      <c r="Q9" s="94">
        <f t="shared" si="6"/>
        <v>8446</v>
      </c>
      <c r="R9" s="95">
        <v>0</v>
      </c>
      <c r="S9" s="92">
        <f t="shared" si="7"/>
        <v>0</v>
      </c>
      <c r="T9" s="32">
        <v>2</v>
      </c>
      <c r="U9" s="96">
        <f t="shared" si="8"/>
        <v>8446</v>
      </c>
    </row>
    <row r="10" spans="1:21" ht="17.25" customHeight="1">
      <c r="A10" s="82"/>
      <c r="B10" s="97">
        <v>4</v>
      </c>
      <c r="C10" s="98" t="s">
        <v>7</v>
      </c>
      <c r="D10" s="32">
        <v>0</v>
      </c>
      <c r="E10" s="34">
        <f t="shared" si="0"/>
        <v>0</v>
      </c>
      <c r="F10" s="32">
        <v>0</v>
      </c>
      <c r="G10" s="33">
        <f t="shared" si="1"/>
        <v>0</v>
      </c>
      <c r="H10" s="91">
        <v>0</v>
      </c>
      <c r="I10" s="33">
        <f t="shared" si="2"/>
        <v>0</v>
      </c>
      <c r="J10" s="91">
        <v>0</v>
      </c>
      <c r="K10" s="99">
        <f t="shared" si="3"/>
        <v>0</v>
      </c>
      <c r="L10" s="93">
        <v>0</v>
      </c>
      <c r="M10" s="92">
        <f t="shared" si="4"/>
        <v>0</v>
      </c>
      <c r="N10" s="91">
        <v>0</v>
      </c>
      <c r="O10" s="94">
        <f t="shared" si="5"/>
        <v>0</v>
      </c>
      <c r="P10" s="95">
        <v>0</v>
      </c>
      <c r="Q10" s="94">
        <f t="shared" si="6"/>
        <v>0</v>
      </c>
      <c r="R10" s="95">
        <v>0</v>
      </c>
      <c r="S10" s="92">
        <f t="shared" si="7"/>
        <v>0</v>
      </c>
      <c r="T10" s="32">
        <v>0</v>
      </c>
      <c r="U10" s="96">
        <f t="shared" si="8"/>
        <v>0</v>
      </c>
    </row>
    <row r="11" spans="1:21" ht="17.25" customHeight="1">
      <c r="A11" s="82"/>
      <c r="B11" s="97">
        <v>5</v>
      </c>
      <c r="C11" s="100" t="s">
        <v>8</v>
      </c>
      <c r="D11" s="32">
        <v>1</v>
      </c>
      <c r="E11" s="34">
        <f t="shared" si="0"/>
        <v>253056</v>
      </c>
      <c r="F11" s="32">
        <v>1</v>
      </c>
      <c r="G11" s="33">
        <f t="shared" si="1"/>
        <v>4223</v>
      </c>
      <c r="H11" s="91">
        <v>1</v>
      </c>
      <c r="I11" s="33">
        <f t="shared" si="2"/>
        <v>2672</v>
      </c>
      <c r="J11" s="91">
        <v>1</v>
      </c>
      <c r="K11" s="99">
        <f t="shared" si="3"/>
        <v>42231</v>
      </c>
      <c r="L11" s="93">
        <v>1</v>
      </c>
      <c r="M11" s="92">
        <f t="shared" si="4"/>
        <v>4223</v>
      </c>
      <c r="N11" s="91">
        <v>1</v>
      </c>
      <c r="O11" s="94">
        <f t="shared" si="5"/>
        <v>78523</v>
      </c>
      <c r="P11" s="95">
        <v>1</v>
      </c>
      <c r="Q11" s="94">
        <f t="shared" si="6"/>
        <v>4223</v>
      </c>
      <c r="R11" s="95">
        <v>0</v>
      </c>
      <c r="S11" s="92">
        <f t="shared" si="7"/>
        <v>0</v>
      </c>
      <c r="T11" s="32">
        <v>1</v>
      </c>
      <c r="U11" s="96">
        <f t="shared" si="8"/>
        <v>4223</v>
      </c>
    </row>
    <row r="12" spans="1:21" ht="17.25" customHeight="1">
      <c r="A12" s="82"/>
      <c r="B12" s="97">
        <v>6</v>
      </c>
      <c r="C12" s="101" t="s">
        <v>9</v>
      </c>
      <c r="D12" s="32">
        <v>0</v>
      </c>
      <c r="E12" s="34">
        <f t="shared" si="0"/>
        <v>0</v>
      </c>
      <c r="F12" s="32">
        <v>0</v>
      </c>
      <c r="G12" s="33">
        <f t="shared" si="1"/>
        <v>0</v>
      </c>
      <c r="H12" s="91">
        <v>0</v>
      </c>
      <c r="I12" s="33">
        <f t="shared" si="2"/>
        <v>0</v>
      </c>
      <c r="J12" s="91">
        <v>0</v>
      </c>
      <c r="K12" s="99">
        <f t="shared" si="3"/>
        <v>0</v>
      </c>
      <c r="L12" s="93">
        <v>0</v>
      </c>
      <c r="M12" s="92">
        <f t="shared" si="4"/>
        <v>0</v>
      </c>
      <c r="N12" s="91">
        <v>0</v>
      </c>
      <c r="O12" s="94">
        <f t="shared" si="5"/>
        <v>0</v>
      </c>
      <c r="P12" s="95">
        <v>0</v>
      </c>
      <c r="Q12" s="94">
        <f t="shared" si="6"/>
        <v>0</v>
      </c>
      <c r="R12" s="95">
        <v>0</v>
      </c>
      <c r="S12" s="92">
        <f t="shared" si="7"/>
        <v>0</v>
      </c>
      <c r="T12" s="32">
        <v>0</v>
      </c>
      <c r="U12" s="96">
        <f t="shared" si="8"/>
        <v>0</v>
      </c>
    </row>
    <row r="13" spans="1:21" ht="17.25" customHeight="1">
      <c r="A13" s="82"/>
      <c r="B13" s="97">
        <v>7</v>
      </c>
      <c r="C13" s="98" t="s">
        <v>10</v>
      </c>
      <c r="D13" s="32">
        <v>0</v>
      </c>
      <c r="E13" s="34">
        <f t="shared" si="0"/>
        <v>0</v>
      </c>
      <c r="F13" s="32">
        <v>0</v>
      </c>
      <c r="G13" s="33">
        <f t="shared" si="1"/>
        <v>0</v>
      </c>
      <c r="H13" s="91">
        <v>0</v>
      </c>
      <c r="I13" s="33">
        <f t="shared" si="2"/>
        <v>0</v>
      </c>
      <c r="J13" s="91">
        <v>0</v>
      </c>
      <c r="K13" s="99">
        <f t="shared" si="3"/>
        <v>0</v>
      </c>
      <c r="L13" s="93">
        <v>0</v>
      </c>
      <c r="M13" s="92">
        <f t="shared" si="4"/>
        <v>0</v>
      </c>
      <c r="N13" s="91">
        <v>0</v>
      </c>
      <c r="O13" s="94">
        <f t="shared" si="5"/>
        <v>0</v>
      </c>
      <c r="P13" s="95">
        <v>0</v>
      </c>
      <c r="Q13" s="94">
        <f t="shared" si="6"/>
        <v>0</v>
      </c>
      <c r="R13" s="95">
        <v>0</v>
      </c>
      <c r="S13" s="92">
        <f t="shared" si="7"/>
        <v>0</v>
      </c>
      <c r="T13" s="32">
        <v>0</v>
      </c>
      <c r="U13" s="96">
        <f t="shared" si="8"/>
        <v>0</v>
      </c>
    </row>
    <row r="14" spans="1:21" ht="17.25" customHeight="1">
      <c r="A14" s="82"/>
      <c r="B14" s="97">
        <v>8</v>
      </c>
      <c r="C14" s="101" t="s">
        <v>11</v>
      </c>
      <c r="D14" s="32">
        <v>0</v>
      </c>
      <c r="E14" s="34">
        <f t="shared" si="0"/>
        <v>0</v>
      </c>
      <c r="F14" s="32">
        <v>0</v>
      </c>
      <c r="G14" s="33">
        <f t="shared" si="1"/>
        <v>0</v>
      </c>
      <c r="H14" s="91">
        <v>0</v>
      </c>
      <c r="I14" s="33">
        <f t="shared" si="2"/>
        <v>0</v>
      </c>
      <c r="J14" s="91">
        <v>0</v>
      </c>
      <c r="K14" s="99">
        <f t="shared" si="3"/>
        <v>0</v>
      </c>
      <c r="L14" s="93">
        <v>0</v>
      </c>
      <c r="M14" s="92">
        <f t="shared" si="4"/>
        <v>0</v>
      </c>
      <c r="N14" s="91">
        <v>0</v>
      </c>
      <c r="O14" s="94">
        <f t="shared" si="5"/>
        <v>0</v>
      </c>
      <c r="P14" s="95">
        <v>0</v>
      </c>
      <c r="Q14" s="94">
        <f t="shared" si="6"/>
        <v>0</v>
      </c>
      <c r="R14" s="95">
        <v>0</v>
      </c>
      <c r="S14" s="92">
        <f t="shared" si="7"/>
        <v>0</v>
      </c>
      <c r="T14" s="32">
        <v>0</v>
      </c>
      <c r="U14" s="96">
        <f t="shared" si="8"/>
        <v>0</v>
      </c>
    </row>
    <row r="15" spans="1:21" ht="17.25" customHeight="1">
      <c r="A15" s="82"/>
      <c r="B15" s="97">
        <v>9</v>
      </c>
      <c r="C15" s="98" t="s">
        <v>12</v>
      </c>
      <c r="D15" s="32">
        <v>0</v>
      </c>
      <c r="E15" s="34">
        <f t="shared" si="0"/>
        <v>0</v>
      </c>
      <c r="F15" s="32">
        <v>0</v>
      </c>
      <c r="G15" s="33">
        <f t="shared" si="1"/>
        <v>0</v>
      </c>
      <c r="H15" s="91">
        <v>0</v>
      </c>
      <c r="I15" s="33">
        <f t="shared" si="2"/>
        <v>0</v>
      </c>
      <c r="J15" s="91">
        <v>0</v>
      </c>
      <c r="K15" s="99">
        <f t="shared" si="3"/>
        <v>0</v>
      </c>
      <c r="L15" s="93">
        <v>0</v>
      </c>
      <c r="M15" s="92">
        <f t="shared" si="4"/>
        <v>0</v>
      </c>
      <c r="N15" s="91">
        <v>0</v>
      </c>
      <c r="O15" s="94">
        <f t="shared" si="5"/>
        <v>0</v>
      </c>
      <c r="P15" s="95">
        <v>0</v>
      </c>
      <c r="Q15" s="94">
        <f t="shared" si="6"/>
        <v>0</v>
      </c>
      <c r="R15" s="95">
        <v>0</v>
      </c>
      <c r="S15" s="92">
        <f t="shared" si="7"/>
        <v>0</v>
      </c>
      <c r="T15" s="32">
        <v>0</v>
      </c>
      <c r="U15" s="96">
        <f t="shared" si="8"/>
        <v>0</v>
      </c>
    </row>
    <row r="16" spans="1:21" ht="17.25" customHeight="1">
      <c r="A16" s="82"/>
      <c r="B16" s="97">
        <v>10</v>
      </c>
      <c r="C16" s="100" t="s">
        <v>13</v>
      </c>
      <c r="D16" s="32">
        <v>0</v>
      </c>
      <c r="E16" s="34">
        <f t="shared" si="0"/>
        <v>0</v>
      </c>
      <c r="F16" s="32">
        <v>0</v>
      </c>
      <c r="G16" s="33">
        <f t="shared" si="1"/>
        <v>0</v>
      </c>
      <c r="H16" s="91">
        <v>0</v>
      </c>
      <c r="I16" s="33">
        <f t="shared" si="2"/>
        <v>0</v>
      </c>
      <c r="J16" s="91">
        <v>0</v>
      </c>
      <c r="K16" s="99">
        <f t="shared" si="3"/>
        <v>0</v>
      </c>
      <c r="L16" s="93">
        <v>0</v>
      </c>
      <c r="M16" s="92">
        <f t="shared" si="4"/>
        <v>0</v>
      </c>
      <c r="N16" s="91">
        <v>0</v>
      </c>
      <c r="O16" s="94">
        <f t="shared" si="5"/>
        <v>0</v>
      </c>
      <c r="P16" s="95">
        <v>0</v>
      </c>
      <c r="Q16" s="94">
        <f t="shared" si="6"/>
        <v>0</v>
      </c>
      <c r="R16" s="95">
        <v>0</v>
      </c>
      <c r="S16" s="92">
        <f t="shared" si="7"/>
        <v>0</v>
      </c>
      <c r="T16" s="32">
        <v>0</v>
      </c>
      <c r="U16" s="96">
        <f t="shared" si="8"/>
        <v>0</v>
      </c>
    </row>
    <row r="17" spans="1:24" ht="17.25" customHeight="1">
      <c r="A17" s="82"/>
      <c r="B17" s="97">
        <v>11</v>
      </c>
      <c r="C17" s="101" t="s">
        <v>14</v>
      </c>
      <c r="D17" s="32">
        <v>0</v>
      </c>
      <c r="E17" s="34">
        <f t="shared" si="0"/>
        <v>0</v>
      </c>
      <c r="F17" s="32">
        <v>0</v>
      </c>
      <c r="G17" s="33">
        <f t="shared" si="1"/>
        <v>0</v>
      </c>
      <c r="H17" s="91">
        <v>0</v>
      </c>
      <c r="I17" s="33">
        <f t="shared" si="2"/>
        <v>0</v>
      </c>
      <c r="J17" s="91">
        <v>0</v>
      </c>
      <c r="K17" s="99">
        <f t="shared" si="3"/>
        <v>0</v>
      </c>
      <c r="L17" s="93">
        <v>0</v>
      </c>
      <c r="M17" s="92">
        <f t="shared" si="4"/>
        <v>0</v>
      </c>
      <c r="N17" s="91">
        <v>0</v>
      </c>
      <c r="O17" s="94">
        <f t="shared" si="5"/>
        <v>0</v>
      </c>
      <c r="P17" s="95">
        <v>0</v>
      </c>
      <c r="Q17" s="94">
        <f t="shared" si="6"/>
        <v>0</v>
      </c>
      <c r="R17" s="95">
        <v>0</v>
      </c>
      <c r="S17" s="92">
        <f t="shared" si="7"/>
        <v>0</v>
      </c>
      <c r="T17" s="32">
        <v>0</v>
      </c>
      <c r="U17" s="96">
        <f t="shared" si="8"/>
        <v>0</v>
      </c>
    </row>
    <row r="18" spans="1:24" ht="18">
      <c r="A18" s="82"/>
      <c r="B18" s="97">
        <v>12</v>
      </c>
      <c r="C18" s="101" t="s">
        <v>15</v>
      </c>
      <c r="D18" s="32">
        <v>0</v>
      </c>
      <c r="E18" s="34">
        <f t="shared" si="0"/>
        <v>0</v>
      </c>
      <c r="F18" s="32">
        <v>0</v>
      </c>
      <c r="G18" s="33">
        <f t="shared" si="1"/>
        <v>0</v>
      </c>
      <c r="H18" s="91">
        <v>0</v>
      </c>
      <c r="I18" s="33">
        <f t="shared" si="2"/>
        <v>0</v>
      </c>
      <c r="J18" s="91">
        <v>0</v>
      </c>
      <c r="K18" s="99">
        <f t="shared" si="3"/>
        <v>0</v>
      </c>
      <c r="L18" s="93">
        <v>0</v>
      </c>
      <c r="M18" s="92">
        <f t="shared" si="4"/>
        <v>0</v>
      </c>
      <c r="N18" s="91">
        <v>0</v>
      </c>
      <c r="O18" s="94">
        <f t="shared" si="5"/>
        <v>0</v>
      </c>
      <c r="P18" s="95">
        <v>0</v>
      </c>
      <c r="Q18" s="94">
        <f t="shared" si="6"/>
        <v>0</v>
      </c>
      <c r="R18" s="95">
        <v>0</v>
      </c>
      <c r="S18" s="92">
        <f t="shared" si="7"/>
        <v>0</v>
      </c>
      <c r="T18" s="32">
        <v>0</v>
      </c>
      <c r="U18" s="96">
        <f t="shared" si="8"/>
        <v>0</v>
      </c>
      <c r="X18" s="102"/>
    </row>
    <row r="19" spans="1:24" ht="17.25" customHeight="1">
      <c r="A19" s="82"/>
      <c r="B19" s="97">
        <v>13</v>
      </c>
      <c r="C19" s="101" t="s">
        <v>16</v>
      </c>
      <c r="D19" s="32">
        <v>0</v>
      </c>
      <c r="E19" s="34">
        <f t="shared" si="0"/>
        <v>0</v>
      </c>
      <c r="F19" s="32">
        <v>0</v>
      </c>
      <c r="G19" s="33">
        <f t="shared" si="1"/>
        <v>0</v>
      </c>
      <c r="H19" s="91">
        <v>0</v>
      </c>
      <c r="I19" s="33">
        <f t="shared" si="2"/>
        <v>0</v>
      </c>
      <c r="J19" s="91">
        <v>0</v>
      </c>
      <c r="K19" s="99">
        <f t="shared" si="3"/>
        <v>0</v>
      </c>
      <c r="L19" s="93">
        <v>0</v>
      </c>
      <c r="M19" s="92">
        <f t="shared" si="4"/>
        <v>0</v>
      </c>
      <c r="N19" s="91">
        <v>0</v>
      </c>
      <c r="O19" s="94">
        <f t="shared" si="5"/>
        <v>0</v>
      </c>
      <c r="P19" s="95">
        <v>0</v>
      </c>
      <c r="Q19" s="94">
        <f t="shared" si="6"/>
        <v>0</v>
      </c>
      <c r="R19" s="95">
        <v>0</v>
      </c>
      <c r="S19" s="92">
        <f t="shared" si="7"/>
        <v>0</v>
      </c>
      <c r="T19" s="32">
        <v>0</v>
      </c>
      <c r="U19" s="96">
        <f t="shared" si="8"/>
        <v>0</v>
      </c>
      <c r="X19" s="103"/>
    </row>
    <row r="20" spans="1:24" ht="18.649999999999999" customHeight="1">
      <c r="A20" s="82"/>
      <c r="B20" s="97">
        <v>14</v>
      </c>
      <c r="C20" s="98" t="s">
        <v>17</v>
      </c>
      <c r="D20" s="32">
        <v>4</v>
      </c>
      <c r="E20" s="34">
        <f t="shared" si="0"/>
        <v>1012224</v>
      </c>
      <c r="F20" s="32">
        <v>2</v>
      </c>
      <c r="G20" s="33">
        <f t="shared" si="1"/>
        <v>8446</v>
      </c>
      <c r="H20" s="91">
        <v>1</v>
      </c>
      <c r="I20" s="33">
        <f t="shared" si="2"/>
        <v>2672</v>
      </c>
      <c r="J20" s="91">
        <v>3</v>
      </c>
      <c r="K20" s="99">
        <f t="shared" si="3"/>
        <v>126693</v>
      </c>
      <c r="L20" s="93">
        <v>1</v>
      </c>
      <c r="M20" s="92">
        <f t="shared" si="4"/>
        <v>4223</v>
      </c>
      <c r="N20" s="91">
        <v>5</v>
      </c>
      <c r="O20" s="94">
        <f t="shared" si="5"/>
        <v>392615</v>
      </c>
      <c r="P20" s="95">
        <v>2</v>
      </c>
      <c r="Q20" s="94">
        <f t="shared" si="6"/>
        <v>8446</v>
      </c>
      <c r="R20" s="95">
        <v>1</v>
      </c>
      <c r="S20" s="92">
        <f t="shared" si="7"/>
        <v>4223</v>
      </c>
      <c r="T20" s="32">
        <v>2</v>
      </c>
      <c r="U20" s="96">
        <f t="shared" si="8"/>
        <v>8446</v>
      </c>
    </row>
    <row r="21" spans="1:24" ht="17.25" customHeight="1">
      <c r="A21" s="82"/>
      <c r="B21" s="97">
        <v>15</v>
      </c>
      <c r="C21" s="98" t="s">
        <v>18</v>
      </c>
      <c r="D21" s="32">
        <v>0</v>
      </c>
      <c r="E21" s="34">
        <f t="shared" si="0"/>
        <v>0</v>
      </c>
      <c r="F21" s="32">
        <v>0</v>
      </c>
      <c r="G21" s="33">
        <f t="shared" si="1"/>
        <v>0</v>
      </c>
      <c r="H21" s="91">
        <v>0</v>
      </c>
      <c r="I21" s="33">
        <f t="shared" si="2"/>
        <v>0</v>
      </c>
      <c r="J21" s="91">
        <v>0</v>
      </c>
      <c r="K21" s="99">
        <f t="shared" si="3"/>
        <v>0</v>
      </c>
      <c r="L21" s="93">
        <v>0</v>
      </c>
      <c r="M21" s="92">
        <f t="shared" si="4"/>
        <v>0</v>
      </c>
      <c r="N21" s="91">
        <v>0</v>
      </c>
      <c r="O21" s="94">
        <f t="shared" si="5"/>
        <v>0</v>
      </c>
      <c r="P21" s="95">
        <v>0</v>
      </c>
      <c r="Q21" s="94">
        <f t="shared" si="6"/>
        <v>0</v>
      </c>
      <c r="R21" s="95">
        <v>0</v>
      </c>
      <c r="S21" s="92">
        <f t="shared" si="7"/>
        <v>0</v>
      </c>
      <c r="T21" s="32">
        <v>0</v>
      </c>
      <c r="U21" s="96">
        <f t="shared" si="8"/>
        <v>0</v>
      </c>
    </row>
    <row r="22" spans="1:24" ht="15" customHeight="1">
      <c r="A22" s="82"/>
      <c r="B22" s="97">
        <v>16</v>
      </c>
      <c r="C22" s="98" t="s">
        <v>19</v>
      </c>
      <c r="D22" s="32">
        <v>0</v>
      </c>
      <c r="E22" s="34">
        <f t="shared" si="0"/>
        <v>0</v>
      </c>
      <c r="F22" s="32">
        <f>1-1</f>
        <v>0</v>
      </c>
      <c r="G22" s="33">
        <f t="shared" si="1"/>
        <v>0</v>
      </c>
      <c r="H22" s="91">
        <v>0</v>
      </c>
      <c r="I22" s="33">
        <f t="shared" si="2"/>
        <v>0</v>
      </c>
      <c r="J22" s="91">
        <v>0</v>
      </c>
      <c r="K22" s="99">
        <f t="shared" si="3"/>
        <v>0</v>
      </c>
      <c r="L22" s="93">
        <f>1-1</f>
        <v>0</v>
      </c>
      <c r="M22" s="92">
        <f t="shared" si="4"/>
        <v>0</v>
      </c>
      <c r="N22" s="91">
        <v>0</v>
      </c>
      <c r="O22" s="94">
        <f t="shared" si="5"/>
        <v>0</v>
      </c>
      <c r="P22" s="95">
        <f>2-2</f>
        <v>0</v>
      </c>
      <c r="Q22" s="94">
        <f t="shared" si="6"/>
        <v>0</v>
      </c>
      <c r="R22" s="95">
        <v>0</v>
      </c>
      <c r="S22" s="92">
        <f t="shared" si="7"/>
        <v>0</v>
      </c>
      <c r="T22" s="32">
        <f>1-1</f>
        <v>0</v>
      </c>
      <c r="U22" s="96">
        <f t="shared" si="8"/>
        <v>0</v>
      </c>
    </row>
    <row r="23" spans="1:24" ht="17.25" customHeight="1">
      <c r="A23" s="82"/>
      <c r="B23" s="97">
        <v>17</v>
      </c>
      <c r="C23" s="98" t="s">
        <v>20</v>
      </c>
      <c r="D23" s="32">
        <v>0</v>
      </c>
      <c r="E23" s="34">
        <f t="shared" si="0"/>
        <v>0</v>
      </c>
      <c r="F23" s="32">
        <v>0</v>
      </c>
      <c r="G23" s="33">
        <f t="shared" si="1"/>
        <v>0</v>
      </c>
      <c r="H23" s="91">
        <v>0</v>
      </c>
      <c r="I23" s="33">
        <f t="shared" si="2"/>
        <v>0</v>
      </c>
      <c r="J23" s="91">
        <v>0</v>
      </c>
      <c r="K23" s="99">
        <f t="shared" si="3"/>
        <v>0</v>
      </c>
      <c r="L23" s="93">
        <v>0</v>
      </c>
      <c r="M23" s="92">
        <f t="shared" si="4"/>
        <v>0</v>
      </c>
      <c r="N23" s="91">
        <v>0</v>
      </c>
      <c r="O23" s="94">
        <f t="shared" si="5"/>
        <v>0</v>
      </c>
      <c r="P23" s="95">
        <v>0</v>
      </c>
      <c r="Q23" s="94">
        <f t="shared" si="6"/>
        <v>0</v>
      </c>
      <c r="R23" s="95">
        <v>0</v>
      </c>
      <c r="S23" s="92">
        <f t="shared" si="7"/>
        <v>0</v>
      </c>
      <c r="T23" s="32">
        <v>0</v>
      </c>
      <c r="U23" s="96">
        <f t="shared" si="8"/>
        <v>0</v>
      </c>
    </row>
    <row r="24" spans="1:24" ht="17.25" customHeight="1">
      <c r="A24" s="82"/>
      <c r="B24" s="97">
        <v>18</v>
      </c>
      <c r="C24" s="98" t="s">
        <v>21</v>
      </c>
      <c r="D24" s="32">
        <v>0</v>
      </c>
      <c r="E24" s="34">
        <f t="shared" si="0"/>
        <v>0</v>
      </c>
      <c r="F24" s="32">
        <v>1</v>
      </c>
      <c r="G24" s="33">
        <f t="shared" si="1"/>
        <v>4223</v>
      </c>
      <c r="H24" s="91">
        <v>1</v>
      </c>
      <c r="I24" s="33">
        <f t="shared" si="2"/>
        <v>2672</v>
      </c>
      <c r="J24" s="91">
        <v>0</v>
      </c>
      <c r="K24" s="99">
        <f t="shared" si="3"/>
        <v>0</v>
      </c>
      <c r="L24" s="93">
        <v>1</v>
      </c>
      <c r="M24" s="92">
        <f t="shared" si="4"/>
        <v>4223</v>
      </c>
      <c r="N24" s="91">
        <v>0</v>
      </c>
      <c r="O24" s="94">
        <f t="shared" si="5"/>
        <v>0</v>
      </c>
      <c r="P24" s="95">
        <v>1</v>
      </c>
      <c r="Q24" s="94">
        <f t="shared" si="6"/>
        <v>4223</v>
      </c>
      <c r="R24" s="95">
        <v>0</v>
      </c>
      <c r="S24" s="92">
        <f t="shared" si="7"/>
        <v>0</v>
      </c>
      <c r="T24" s="32">
        <v>1</v>
      </c>
      <c r="U24" s="96">
        <f t="shared" si="8"/>
        <v>4223</v>
      </c>
    </row>
    <row r="25" spans="1:24" ht="17.25" customHeight="1">
      <c r="A25" s="82"/>
      <c r="B25" s="97">
        <v>19</v>
      </c>
      <c r="C25" s="98" t="s">
        <v>22</v>
      </c>
      <c r="D25" s="32">
        <v>0</v>
      </c>
      <c r="E25" s="34">
        <f t="shared" si="0"/>
        <v>0</v>
      </c>
      <c r="F25" s="32">
        <v>0</v>
      </c>
      <c r="G25" s="33">
        <f t="shared" si="1"/>
        <v>0</v>
      </c>
      <c r="H25" s="91">
        <v>0</v>
      </c>
      <c r="I25" s="33">
        <f t="shared" si="2"/>
        <v>0</v>
      </c>
      <c r="J25" s="91">
        <v>0</v>
      </c>
      <c r="K25" s="99">
        <f t="shared" si="3"/>
        <v>0</v>
      </c>
      <c r="L25" s="93">
        <v>0</v>
      </c>
      <c r="M25" s="92">
        <f t="shared" si="4"/>
        <v>0</v>
      </c>
      <c r="N25" s="91">
        <v>0</v>
      </c>
      <c r="O25" s="94">
        <f t="shared" si="5"/>
        <v>0</v>
      </c>
      <c r="P25" s="95">
        <v>0</v>
      </c>
      <c r="Q25" s="94">
        <f t="shared" si="6"/>
        <v>0</v>
      </c>
      <c r="R25" s="95">
        <v>0</v>
      </c>
      <c r="S25" s="92">
        <f t="shared" si="7"/>
        <v>0</v>
      </c>
      <c r="T25" s="32">
        <v>0</v>
      </c>
      <c r="U25" s="96">
        <f t="shared" si="8"/>
        <v>0</v>
      </c>
      <c r="W25" s="104"/>
    </row>
    <row r="26" spans="1:24" ht="17.25" customHeight="1">
      <c r="A26" s="82"/>
      <c r="B26" s="97">
        <v>20</v>
      </c>
      <c r="C26" s="98" t="s">
        <v>23</v>
      </c>
      <c r="D26" s="32">
        <v>0</v>
      </c>
      <c r="E26" s="34">
        <f t="shared" si="0"/>
        <v>0</v>
      </c>
      <c r="F26" s="32">
        <v>0</v>
      </c>
      <c r="G26" s="33">
        <f t="shared" si="1"/>
        <v>0</v>
      </c>
      <c r="H26" s="91">
        <v>0</v>
      </c>
      <c r="I26" s="33">
        <f t="shared" si="2"/>
        <v>0</v>
      </c>
      <c r="J26" s="91">
        <v>0</v>
      </c>
      <c r="K26" s="99">
        <f t="shared" si="3"/>
        <v>0</v>
      </c>
      <c r="L26" s="93">
        <v>0</v>
      </c>
      <c r="M26" s="92">
        <f t="shared" si="4"/>
        <v>0</v>
      </c>
      <c r="N26" s="91">
        <v>0</v>
      </c>
      <c r="O26" s="94">
        <f t="shared" si="5"/>
        <v>0</v>
      </c>
      <c r="P26" s="95">
        <v>0</v>
      </c>
      <c r="Q26" s="94">
        <f t="shared" si="6"/>
        <v>0</v>
      </c>
      <c r="R26" s="95">
        <v>0</v>
      </c>
      <c r="S26" s="92">
        <f t="shared" si="7"/>
        <v>0</v>
      </c>
      <c r="T26" s="32">
        <v>0</v>
      </c>
      <c r="U26" s="96">
        <f t="shared" si="8"/>
        <v>0</v>
      </c>
    </row>
    <row r="27" spans="1:24" ht="17.25" customHeight="1">
      <c r="A27" s="82"/>
      <c r="B27" s="97">
        <v>21</v>
      </c>
      <c r="C27" s="98" t="s">
        <v>24</v>
      </c>
      <c r="D27" s="32">
        <v>1</v>
      </c>
      <c r="E27" s="34">
        <f t="shared" si="0"/>
        <v>253056</v>
      </c>
      <c r="F27" s="32">
        <v>2</v>
      </c>
      <c r="G27" s="33">
        <f t="shared" si="1"/>
        <v>8446</v>
      </c>
      <c r="H27" s="91">
        <v>1</v>
      </c>
      <c r="I27" s="33">
        <f t="shared" si="2"/>
        <v>2672</v>
      </c>
      <c r="J27" s="91">
        <v>1</v>
      </c>
      <c r="K27" s="99">
        <f t="shared" si="3"/>
        <v>42231</v>
      </c>
      <c r="L27" s="93">
        <v>0</v>
      </c>
      <c r="M27" s="92">
        <f t="shared" si="4"/>
        <v>0</v>
      </c>
      <c r="N27" s="91">
        <v>2</v>
      </c>
      <c r="O27" s="94">
        <f t="shared" si="5"/>
        <v>157046</v>
      </c>
      <c r="P27" s="95">
        <v>1</v>
      </c>
      <c r="Q27" s="94">
        <f t="shared" si="6"/>
        <v>4223</v>
      </c>
      <c r="R27" s="95">
        <v>0</v>
      </c>
      <c r="S27" s="92">
        <f t="shared" si="7"/>
        <v>0</v>
      </c>
      <c r="T27" s="32">
        <v>0</v>
      </c>
      <c r="U27" s="96">
        <f t="shared" si="8"/>
        <v>0</v>
      </c>
    </row>
    <row r="28" spans="1:24" ht="17.25" customHeight="1">
      <c r="A28" s="82"/>
      <c r="B28" s="97">
        <v>22</v>
      </c>
      <c r="C28" s="98" t="s">
        <v>25</v>
      </c>
      <c r="D28" s="32">
        <v>0</v>
      </c>
      <c r="E28" s="34">
        <f t="shared" si="0"/>
        <v>0</v>
      </c>
      <c r="F28" s="32">
        <v>0</v>
      </c>
      <c r="G28" s="33">
        <f t="shared" si="1"/>
        <v>0</v>
      </c>
      <c r="H28" s="91">
        <v>0</v>
      </c>
      <c r="I28" s="33">
        <f t="shared" si="2"/>
        <v>0</v>
      </c>
      <c r="J28" s="91">
        <v>0</v>
      </c>
      <c r="K28" s="99">
        <f t="shared" si="3"/>
        <v>0</v>
      </c>
      <c r="L28" s="93">
        <v>0</v>
      </c>
      <c r="M28" s="92">
        <f t="shared" si="4"/>
        <v>0</v>
      </c>
      <c r="N28" s="91">
        <v>0</v>
      </c>
      <c r="O28" s="94">
        <f t="shared" si="5"/>
        <v>0</v>
      </c>
      <c r="P28" s="95">
        <v>0</v>
      </c>
      <c r="Q28" s="94">
        <f t="shared" si="6"/>
        <v>0</v>
      </c>
      <c r="R28" s="95">
        <v>0</v>
      </c>
      <c r="S28" s="92">
        <f t="shared" si="7"/>
        <v>0</v>
      </c>
      <c r="T28" s="32">
        <v>0</v>
      </c>
      <c r="U28" s="96">
        <f t="shared" si="8"/>
        <v>0</v>
      </c>
    </row>
    <row r="29" spans="1:24" ht="17.25" customHeight="1">
      <c r="A29" s="82"/>
      <c r="B29" s="97">
        <v>23</v>
      </c>
      <c r="C29" s="98" t="s">
        <v>26</v>
      </c>
      <c r="D29" s="32">
        <v>0</v>
      </c>
      <c r="E29" s="34">
        <f t="shared" si="0"/>
        <v>0</v>
      </c>
      <c r="F29" s="32">
        <v>0</v>
      </c>
      <c r="G29" s="33">
        <f t="shared" si="1"/>
        <v>0</v>
      </c>
      <c r="H29" s="91">
        <v>0</v>
      </c>
      <c r="I29" s="33">
        <f t="shared" si="2"/>
        <v>0</v>
      </c>
      <c r="J29" s="91">
        <v>0</v>
      </c>
      <c r="K29" s="99">
        <f t="shared" si="3"/>
        <v>0</v>
      </c>
      <c r="L29" s="93">
        <v>0</v>
      </c>
      <c r="M29" s="92">
        <f t="shared" si="4"/>
        <v>0</v>
      </c>
      <c r="N29" s="91">
        <v>0</v>
      </c>
      <c r="O29" s="94">
        <f t="shared" si="5"/>
        <v>0</v>
      </c>
      <c r="P29" s="95">
        <v>0</v>
      </c>
      <c r="Q29" s="94">
        <f t="shared" si="6"/>
        <v>0</v>
      </c>
      <c r="R29" s="95">
        <v>0</v>
      </c>
      <c r="S29" s="92">
        <f t="shared" si="7"/>
        <v>0</v>
      </c>
      <c r="T29" s="32">
        <v>0</v>
      </c>
      <c r="U29" s="96">
        <f t="shared" si="8"/>
        <v>0</v>
      </c>
    </row>
    <row r="30" spans="1:24" ht="17.25" customHeight="1">
      <c r="A30" s="82"/>
      <c r="B30" s="97">
        <v>24</v>
      </c>
      <c r="C30" s="98" t="s">
        <v>27</v>
      </c>
      <c r="D30" s="32">
        <v>0</v>
      </c>
      <c r="E30" s="34">
        <f t="shared" si="0"/>
        <v>0</v>
      </c>
      <c r="F30" s="32">
        <v>0</v>
      </c>
      <c r="G30" s="33">
        <f t="shared" si="1"/>
        <v>0</v>
      </c>
      <c r="H30" s="91">
        <v>0</v>
      </c>
      <c r="I30" s="33">
        <f t="shared" si="2"/>
        <v>0</v>
      </c>
      <c r="J30" s="91">
        <v>0</v>
      </c>
      <c r="K30" s="99">
        <f t="shared" si="3"/>
        <v>0</v>
      </c>
      <c r="L30" s="93">
        <v>0</v>
      </c>
      <c r="M30" s="92">
        <f t="shared" si="4"/>
        <v>0</v>
      </c>
      <c r="N30" s="91">
        <v>0</v>
      </c>
      <c r="O30" s="94">
        <f t="shared" si="5"/>
        <v>0</v>
      </c>
      <c r="P30" s="95">
        <v>0</v>
      </c>
      <c r="Q30" s="94">
        <f t="shared" si="6"/>
        <v>0</v>
      </c>
      <c r="R30" s="95">
        <v>0</v>
      </c>
      <c r="S30" s="92">
        <f t="shared" si="7"/>
        <v>0</v>
      </c>
      <c r="T30" s="32">
        <v>0</v>
      </c>
      <c r="U30" s="96">
        <f t="shared" si="8"/>
        <v>0</v>
      </c>
    </row>
    <row r="31" spans="1:24" ht="17.25" customHeight="1">
      <c r="A31" s="82"/>
      <c r="B31" s="97">
        <v>25</v>
      </c>
      <c r="C31" s="98" t="s">
        <v>28</v>
      </c>
      <c r="D31" s="32">
        <v>2</v>
      </c>
      <c r="E31" s="34">
        <f t="shared" si="0"/>
        <v>506112</v>
      </c>
      <c r="F31" s="32">
        <v>0</v>
      </c>
      <c r="G31" s="33">
        <f t="shared" si="1"/>
        <v>0</v>
      </c>
      <c r="H31" s="91">
        <v>0</v>
      </c>
      <c r="I31" s="33">
        <f t="shared" si="2"/>
        <v>0</v>
      </c>
      <c r="J31" s="91">
        <v>4</v>
      </c>
      <c r="K31" s="99">
        <f t="shared" si="3"/>
        <v>168924</v>
      </c>
      <c r="L31" s="93">
        <v>0</v>
      </c>
      <c r="M31" s="92">
        <f t="shared" si="4"/>
        <v>0</v>
      </c>
      <c r="N31" s="91">
        <v>2</v>
      </c>
      <c r="O31" s="94">
        <f t="shared" si="5"/>
        <v>157046</v>
      </c>
      <c r="P31" s="95">
        <v>0</v>
      </c>
      <c r="Q31" s="94">
        <f t="shared" si="6"/>
        <v>0</v>
      </c>
      <c r="R31" s="95">
        <v>0</v>
      </c>
      <c r="S31" s="92">
        <f t="shared" si="7"/>
        <v>0</v>
      </c>
      <c r="T31" s="32">
        <v>1</v>
      </c>
      <c r="U31" s="96">
        <f t="shared" si="8"/>
        <v>4223</v>
      </c>
    </row>
    <row r="32" spans="1:24" ht="59.25" customHeight="1">
      <c r="A32" s="82"/>
      <c r="B32" s="97">
        <v>26</v>
      </c>
      <c r="C32" s="98" t="s">
        <v>29</v>
      </c>
      <c r="D32" s="32">
        <v>0</v>
      </c>
      <c r="E32" s="34">
        <f t="shared" si="0"/>
        <v>0</v>
      </c>
      <c r="F32" s="32">
        <v>0</v>
      </c>
      <c r="G32" s="33">
        <f t="shared" si="1"/>
        <v>0</v>
      </c>
      <c r="H32" s="91">
        <v>0</v>
      </c>
      <c r="I32" s="33">
        <f t="shared" si="2"/>
        <v>0</v>
      </c>
      <c r="J32" s="91">
        <v>0</v>
      </c>
      <c r="K32" s="99">
        <f t="shared" si="3"/>
        <v>0</v>
      </c>
      <c r="L32" s="93">
        <v>0</v>
      </c>
      <c r="M32" s="92">
        <f t="shared" si="4"/>
        <v>0</v>
      </c>
      <c r="N32" s="91">
        <v>0</v>
      </c>
      <c r="O32" s="94">
        <f t="shared" si="5"/>
        <v>0</v>
      </c>
      <c r="P32" s="95">
        <v>0</v>
      </c>
      <c r="Q32" s="94">
        <f t="shared" si="6"/>
        <v>0</v>
      </c>
      <c r="R32" s="95">
        <v>0</v>
      </c>
      <c r="S32" s="92">
        <f t="shared" si="7"/>
        <v>0</v>
      </c>
      <c r="T32" s="32">
        <v>0</v>
      </c>
      <c r="U32" s="96">
        <f t="shared" si="8"/>
        <v>0</v>
      </c>
    </row>
    <row r="33" spans="1:21" ht="21.75" customHeight="1">
      <c r="A33" s="82"/>
      <c r="B33" s="97">
        <v>27</v>
      </c>
      <c r="C33" s="98" t="s">
        <v>30</v>
      </c>
      <c r="D33" s="32">
        <v>0</v>
      </c>
      <c r="E33" s="34">
        <f t="shared" si="0"/>
        <v>0</v>
      </c>
      <c r="F33" s="32">
        <v>0</v>
      </c>
      <c r="G33" s="33">
        <f t="shared" si="1"/>
        <v>0</v>
      </c>
      <c r="H33" s="91">
        <v>0</v>
      </c>
      <c r="I33" s="33">
        <f t="shared" si="2"/>
        <v>0</v>
      </c>
      <c r="J33" s="91">
        <v>0</v>
      </c>
      <c r="K33" s="99">
        <f t="shared" si="3"/>
        <v>0</v>
      </c>
      <c r="L33" s="93">
        <v>0</v>
      </c>
      <c r="M33" s="92">
        <f t="shared" si="4"/>
        <v>0</v>
      </c>
      <c r="N33" s="91">
        <v>0</v>
      </c>
      <c r="O33" s="94">
        <f t="shared" si="5"/>
        <v>0</v>
      </c>
      <c r="P33" s="95">
        <v>0</v>
      </c>
      <c r="Q33" s="94">
        <f t="shared" si="6"/>
        <v>0</v>
      </c>
      <c r="R33" s="95">
        <v>0</v>
      </c>
      <c r="S33" s="92">
        <f t="shared" si="7"/>
        <v>0</v>
      </c>
      <c r="T33" s="32">
        <v>0</v>
      </c>
      <c r="U33" s="96">
        <f t="shared" si="8"/>
        <v>0</v>
      </c>
    </row>
    <row r="34" spans="1:21" ht="21.75" customHeight="1">
      <c r="A34" s="82"/>
      <c r="B34" s="97">
        <v>28</v>
      </c>
      <c r="C34" s="98" t="s">
        <v>33</v>
      </c>
      <c r="D34" s="32">
        <v>0</v>
      </c>
      <c r="E34" s="34">
        <f t="shared" si="0"/>
        <v>0</v>
      </c>
      <c r="F34" s="32">
        <v>0</v>
      </c>
      <c r="G34" s="33">
        <f t="shared" si="1"/>
        <v>0</v>
      </c>
      <c r="H34" s="91">
        <v>0</v>
      </c>
      <c r="I34" s="33">
        <f t="shared" si="2"/>
        <v>0</v>
      </c>
      <c r="J34" s="91">
        <v>0</v>
      </c>
      <c r="K34" s="99">
        <f t="shared" si="3"/>
        <v>0</v>
      </c>
      <c r="L34" s="93">
        <v>0</v>
      </c>
      <c r="M34" s="92">
        <f t="shared" si="4"/>
        <v>0</v>
      </c>
      <c r="N34" s="91">
        <v>0</v>
      </c>
      <c r="O34" s="94">
        <f t="shared" si="5"/>
        <v>0</v>
      </c>
      <c r="P34" s="95">
        <v>0</v>
      </c>
      <c r="Q34" s="94">
        <f t="shared" si="6"/>
        <v>0</v>
      </c>
      <c r="R34" s="95">
        <v>0</v>
      </c>
      <c r="S34" s="92">
        <f t="shared" si="7"/>
        <v>0</v>
      </c>
      <c r="T34" s="32">
        <v>0</v>
      </c>
      <c r="U34" s="96">
        <f t="shared" si="8"/>
        <v>0</v>
      </c>
    </row>
    <row r="35" spans="1:21" ht="28.75" customHeight="1" thickBot="1">
      <c r="A35" s="82"/>
      <c r="B35" s="105">
        <v>29</v>
      </c>
      <c r="C35" s="106" t="s">
        <v>34</v>
      </c>
      <c r="D35" s="32">
        <v>0</v>
      </c>
      <c r="E35" s="35">
        <f t="shared" si="0"/>
        <v>0</v>
      </c>
      <c r="F35" s="32">
        <v>0</v>
      </c>
      <c r="G35" s="33">
        <f t="shared" si="1"/>
        <v>0</v>
      </c>
      <c r="H35" s="91">
        <v>0</v>
      </c>
      <c r="I35" s="33">
        <f t="shared" si="2"/>
        <v>0</v>
      </c>
      <c r="J35" s="91">
        <v>0</v>
      </c>
      <c r="K35" s="107">
        <f t="shared" si="3"/>
        <v>0</v>
      </c>
      <c r="L35" s="93">
        <v>0</v>
      </c>
      <c r="M35" s="92">
        <f t="shared" si="4"/>
        <v>0</v>
      </c>
      <c r="N35" s="91">
        <v>0</v>
      </c>
      <c r="O35" s="94">
        <f t="shared" si="5"/>
        <v>0</v>
      </c>
      <c r="P35" s="95">
        <v>0</v>
      </c>
      <c r="Q35" s="94">
        <f t="shared" si="6"/>
        <v>0</v>
      </c>
      <c r="R35" s="95">
        <v>0</v>
      </c>
      <c r="S35" s="92">
        <f t="shared" si="7"/>
        <v>0</v>
      </c>
      <c r="T35" s="32">
        <v>0</v>
      </c>
      <c r="U35" s="96">
        <f t="shared" si="8"/>
        <v>0</v>
      </c>
    </row>
    <row r="36" spans="1:21" ht="27.75" customHeight="1" thickBot="1">
      <c r="A36" s="108"/>
      <c r="B36" s="118" t="s">
        <v>31</v>
      </c>
      <c r="C36" s="119"/>
      <c r="D36" s="4">
        <f t="shared" ref="D36:Q36" si="9">SUM(D7:D35)</f>
        <v>9</v>
      </c>
      <c r="E36" s="1">
        <f t="shared" si="9"/>
        <v>2277504</v>
      </c>
      <c r="F36" s="4">
        <f t="shared" ref="F36:G36" si="10">SUM(F7:F35)</f>
        <v>9</v>
      </c>
      <c r="G36" s="1">
        <f t="shared" si="10"/>
        <v>38007</v>
      </c>
      <c r="H36" s="4">
        <f t="shared" si="9"/>
        <v>7</v>
      </c>
      <c r="I36" s="1">
        <f t="shared" si="9"/>
        <v>18704</v>
      </c>
      <c r="J36" s="2">
        <f t="shared" si="9"/>
        <v>11</v>
      </c>
      <c r="K36" s="6">
        <f t="shared" si="9"/>
        <v>464541</v>
      </c>
      <c r="L36" s="4">
        <f t="shared" si="9"/>
        <v>6</v>
      </c>
      <c r="M36" s="6">
        <f t="shared" si="9"/>
        <v>25338</v>
      </c>
      <c r="N36" s="4">
        <f t="shared" si="9"/>
        <v>13</v>
      </c>
      <c r="O36" s="1">
        <f t="shared" si="9"/>
        <v>1020799</v>
      </c>
      <c r="P36" s="4">
        <f t="shared" si="9"/>
        <v>12</v>
      </c>
      <c r="Q36" s="1">
        <f t="shared" si="9"/>
        <v>50676</v>
      </c>
      <c r="R36" s="2">
        <f t="shared" ref="R36:S36" si="11">SUM(R7:R35)</f>
        <v>1</v>
      </c>
      <c r="S36" s="1">
        <f t="shared" si="11"/>
        <v>4223</v>
      </c>
      <c r="T36" s="4">
        <f t="shared" ref="T36:U36" si="12">SUM(T7:T35)</f>
        <v>10</v>
      </c>
      <c r="U36" s="1">
        <f t="shared" si="12"/>
        <v>42230</v>
      </c>
    </row>
    <row r="37" spans="1:21" ht="27.75" customHeight="1">
      <c r="A37" s="108"/>
      <c r="B37" s="108"/>
      <c r="C37" s="10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7.25" customHeight="1">
      <c r="A38" s="110"/>
      <c r="B38" s="11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s="112" customFormat="1" ht="48.75" customHeight="1">
      <c r="A39" s="3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11"/>
      <c r="U39" s="111"/>
    </row>
    <row r="40" spans="1:21" ht="14.25" customHeight="1"/>
    <row r="41" spans="1:21" ht="14.25" customHeight="1"/>
    <row r="42" spans="1:21" ht="14.25" customHeight="1"/>
    <row r="43" spans="1:21" ht="14.25" customHeight="1"/>
    <row r="44" spans="1:21" ht="14.25" customHeight="1"/>
    <row r="45" spans="1:21" ht="14.25" customHeight="1"/>
    <row r="46" spans="1:21" ht="14.25" customHeight="1"/>
    <row r="47" spans="1:21" ht="14.25" customHeight="1"/>
    <row r="48" spans="1:2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16">
    <mergeCell ref="T2:U2"/>
    <mergeCell ref="T1:U1"/>
    <mergeCell ref="B36:C36"/>
    <mergeCell ref="B39:S39"/>
    <mergeCell ref="B3:U3"/>
    <mergeCell ref="B4:B5"/>
    <mergeCell ref="C4:C5"/>
    <mergeCell ref="R4:S4"/>
    <mergeCell ref="P4:Q4"/>
    <mergeCell ref="N4:O4"/>
    <mergeCell ref="L4:M4"/>
    <mergeCell ref="J4:K4"/>
    <mergeCell ref="H4:I4"/>
    <mergeCell ref="D4:E4"/>
    <mergeCell ref="T4:U4"/>
    <mergeCell ref="F4:G4"/>
  </mergeCells>
  <pageMargins left="0.7" right="0.7" top="0.75" bottom="0.75" header="0" footer="0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BC1F-89BA-46B4-80C3-903F960B6C87}">
  <sheetPr>
    <pageSetUpPr fitToPage="1"/>
  </sheetPr>
  <dimension ref="A1:U1002"/>
  <sheetViews>
    <sheetView view="pageBreakPreview" zoomScale="50" zoomScaleNormal="50" zoomScaleSheetLayoutView="50" workbookViewId="0">
      <selection activeCell="B2" sqref="B2:Q2"/>
    </sheetView>
  </sheetViews>
  <sheetFormatPr defaultColWidth="14.453125" defaultRowHeight="15" customHeight="1"/>
  <cols>
    <col min="1" max="2" width="5.36328125" style="50" customWidth="1"/>
    <col min="3" max="3" width="48.6328125" style="50" customWidth="1"/>
    <col min="4" max="5" width="21.08984375" style="50" customWidth="1"/>
    <col min="6" max="7" width="21.08984375" style="62" customWidth="1"/>
    <col min="8" max="9" width="21.08984375" style="50" customWidth="1"/>
    <col min="10" max="11" width="21.08984375" style="62" customWidth="1"/>
    <col min="12" max="17" width="21.08984375" style="50" customWidth="1"/>
    <col min="18" max="18" width="53.08984375" style="50" customWidth="1"/>
    <col min="19" max="16384" width="14.453125" style="50"/>
  </cols>
  <sheetData>
    <row r="1" spans="1:18" ht="83.4" customHeight="1">
      <c r="A1" s="63"/>
      <c r="B1" s="63"/>
      <c r="C1" s="38"/>
      <c r="D1" s="38"/>
      <c r="E1" s="38"/>
      <c r="F1" s="52"/>
      <c r="G1" s="52"/>
      <c r="H1" s="38"/>
      <c r="I1" s="38"/>
      <c r="J1" s="52"/>
      <c r="K1" s="52"/>
      <c r="L1" s="38"/>
      <c r="M1" s="38"/>
      <c r="N1" s="38"/>
      <c r="O1" s="38"/>
      <c r="P1" s="38"/>
      <c r="Q1" s="38"/>
      <c r="R1" s="64" t="s">
        <v>44</v>
      </c>
    </row>
    <row r="2" spans="1:18" ht="85.25" customHeight="1" thickBot="1">
      <c r="A2" s="65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8" ht="295.25" customHeight="1" thickBot="1">
      <c r="A3" s="66"/>
      <c r="B3" s="139" t="s">
        <v>0</v>
      </c>
      <c r="C3" s="141" t="s">
        <v>1</v>
      </c>
      <c r="D3" s="143" t="s">
        <v>51</v>
      </c>
      <c r="E3" s="144"/>
      <c r="F3" s="145" t="s">
        <v>52</v>
      </c>
      <c r="G3" s="144"/>
      <c r="H3" s="141" t="s">
        <v>53</v>
      </c>
      <c r="I3" s="144"/>
      <c r="J3" s="143" t="s">
        <v>56</v>
      </c>
      <c r="K3" s="144"/>
      <c r="L3" s="143" t="s">
        <v>54</v>
      </c>
      <c r="M3" s="144"/>
      <c r="N3" s="146" t="s">
        <v>42</v>
      </c>
      <c r="O3" s="144"/>
      <c r="P3" s="143" t="s">
        <v>55</v>
      </c>
      <c r="Q3" s="144"/>
      <c r="R3" s="131" t="s">
        <v>2</v>
      </c>
    </row>
    <row r="4" spans="1:18" ht="18.649999999999999" customHeight="1" thickBot="1">
      <c r="A4" s="66"/>
      <c r="B4" s="140"/>
      <c r="C4" s="142"/>
      <c r="D4" s="12" t="s">
        <v>39</v>
      </c>
      <c r="E4" s="13" t="s">
        <v>3</v>
      </c>
      <c r="F4" s="53" t="s">
        <v>35</v>
      </c>
      <c r="G4" s="54" t="s">
        <v>3</v>
      </c>
      <c r="H4" s="15" t="s">
        <v>35</v>
      </c>
      <c r="I4" s="14" t="s">
        <v>3</v>
      </c>
      <c r="J4" s="113" t="s">
        <v>35</v>
      </c>
      <c r="K4" s="54" t="s">
        <v>3</v>
      </c>
      <c r="L4" s="16" t="s">
        <v>35</v>
      </c>
      <c r="M4" s="25" t="s">
        <v>3</v>
      </c>
      <c r="N4" s="16" t="s">
        <v>39</v>
      </c>
      <c r="O4" s="17" t="s">
        <v>3</v>
      </c>
      <c r="P4" s="26" t="s">
        <v>39</v>
      </c>
      <c r="Q4" s="17" t="s">
        <v>3</v>
      </c>
      <c r="R4" s="132"/>
    </row>
    <row r="5" spans="1:18" ht="12" customHeight="1" thickBot="1">
      <c r="A5" s="67"/>
      <c r="B5" s="68">
        <v>1</v>
      </c>
      <c r="C5" s="40">
        <v>2</v>
      </c>
      <c r="D5" s="39">
        <v>19</v>
      </c>
      <c r="E5" s="39">
        <v>20</v>
      </c>
      <c r="F5" s="55">
        <v>21</v>
      </c>
      <c r="G5" s="55">
        <v>22</v>
      </c>
      <c r="H5" s="41">
        <v>23</v>
      </c>
      <c r="I5" s="40">
        <v>24</v>
      </c>
      <c r="J5" s="55">
        <v>25</v>
      </c>
      <c r="K5" s="55">
        <v>26</v>
      </c>
      <c r="L5" s="41">
        <v>27</v>
      </c>
      <c r="M5" s="40">
        <v>28</v>
      </c>
      <c r="N5" s="39">
        <v>29</v>
      </c>
      <c r="O5" s="39">
        <v>30</v>
      </c>
      <c r="P5" s="41">
        <v>31</v>
      </c>
      <c r="Q5" s="39">
        <v>32</v>
      </c>
      <c r="R5" s="41">
        <v>33</v>
      </c>
    </row>
    <row r="6" spans="1:18" ht="17.25" customHeight="1">
      <c r="A6" s="63"/>
      <c r="B6" s="69">
        <v>1</v>
      </c>
      <c r="C6" s="70" t="s">
        <v>4</v>
      </c>
      <c r="D6" s="42">
        <v>1</v>
      </c>
      <c r="E6" s="44">
        <f>D6*2672</f>
        <v>2672</v>
      </c>
      <c r="F6" s="56">
        <v>0</v>
      </c>
      <c r="G6" s="57">
        <f>F6*2025</f>
        <v>0</v>
      </c>
      <c r="H6" s="45">
        <v>0</v>
      </c>
      <c r="I6" s="43">
        <f>H6*28670</f>
        <v>0</v>
      </c>
      <c r="J6" s="114">
        <v>0</v>
      </c>
      <c r="K6" s="57">
        <f>J6*1987</f>
        <v>0</v>
      </c>
      <c r="L6" s="45">
        <v>2</v>
      </c>
      <c r="M6" s="43">
        <f>L6*633</f>
        <v>1266</v>
      </c>
      <c r="N6" s="42">
        <v>0</v>
      </c>
      <c r="O6" s="46">
        <f>N6*5905</f>
        <v>0</v>
      </c>
      <c r="P6" s="45">
        <v>3</v>
      </c>
      <c r="Q6" s="46">
        <f>P6*4355</f>
        <v>13065</v>
      </c>
      <c r="R6" s="27">
        <f>Лист1!E7+Лист1!G7+Лист1!I7+Лист1!K7+Лист1!M7+Лист1!O7+Лист1!Q7+Лист1!S7+Лист1!U7+'Лист 2'!E6+'Лист 2'!G6+'Лист 2'!I6+'Лист 2'!K6+'Лист 2'!M6+'Лист 2'!O6+'Лист 2'!Q6</f>
        <v>70351</v>
      </c>
    </row>
    <row r="7" spans="1:18" ht="17.25" customHeight="1">
      <c r="A7" s="63"/>
      <c r="B7" s="71">
        <v>2</v>
      </c>
      <c r="C7" s="72" t="s">
        <v>5</v>
      </c>
      <c r="D7" s="42">
        <v>0</v>
      </c>
      <c r="E7" s="46">
        <f t="shared" ref="E7:E34" si="0">D7*2672</f>
        <v>0</v>
      </c>
      <c r="F7" s="56">
        <v>0</v>
      </c>
      <c r="G7" s="57">
        <f t="shared" ref="G7:G34" si="1">F7*2025</f>
        <v>0</v>
      </c>
      <c r="H7" s="45">
        <v>7</v>
      </c>
      <c r="I7" s="43">
        <f t="shared" ref="I7:I34" si="2">H7*28670</f>
        <v>200690</v>
      </c>
      <c r="J7" s="114">
        <v>0</v>
      </c>
      <c r="K7" s="57">
        <f t="shared" ref="K7:K34" si="3">J7*1987</f>
        <v>0</v>
      </c>
      <c r="L7" s="45">
        <v>1</v>
      </c>
      <c r="M7" s="43">
        <f t="shared" ref="M7:M34" si="4">L7*633</f>
        <v>633</v>
      </c>
      <c r="N7" s="42">
        <v>0</v>
      </c>
      <c r="O7" s="46">
        <f t="shared" ref="O7:O34" si="5">N7*5905</f>
        <v>0</v>
      </c>
      <c r="P7" s="45">
        <v>1</v>
      </c>
      <c r="Q7" s="46">
        <f t="shared" ref="Q7:Q34" si="6">P7*4355</f>
        <v>4355</v>
      </c>
      <c r="R7" s="27">
        <f>Лист1!E8+Лист1!G8+Лист1!I8+Лист1!K8+Лист1!M8+Лист1!O8+Лист1!Q8+Лист1!S8+Лист1!U8+'Лист 2'!E7+'Лист 2'!G7+'Лист 2'!I7+'Лист 2'!K7+'Лист 2'!M7+'Лист 2'!O7+'Лист 2'!Q7</f>
        <v>329104</v>
      </c>
    </row>
    <row r="8" spans="1:18" ht="17.25" customHeight="1">
      <c r="A8" s="63"/>
      <c r="B8" s="71">
        <v>3</v>
      </c>
      <c r="C8" s="73" t="s">
        <v>6</v>
      </c>
      <c r="D8" s="42">
        <v>0</v>
      </c>
      <c r="E8" s="46">
        <f t="shared" si="0"/>
        <v>0</v>
      </c>
      <c r="F8" s="56">
        <v>0</v>
      </c>
      <c r="G8" s="57">
        <f t="shared" si="1"/>
        <v>0</v>
      </c>
      <c r="H8" s="45">
        <v>37</v>
      </c>
      <c r="I8" s="43">
        <f t="shared" si="2"/>
        <v>1060790</v>
      </c>
      <c r="J8" s="114">
        <v>0</v>
      </c>
      <c r="K8" s="57">
        <f t="shared" si="3"/>
        <v>0</v>
      </c>
      <c r="L8" s="45">
        <v>1</v>
      </c>
      <c r="M8" s="43">
        <f t="shared" si="4"/>
        <v>633</v>
      </c>
      <c r="N8" s="42">
        <v>0</v>
      </c>
      <c r="O8" s="46">
        <f t="shared" si="5"/>
        <v>0</v>
      </c>
      <c r="P8" s="45">
        <v>2</v>
      </c>
      <c r="Q8" s="46">
        <f t="shared" si="6"/>
        <v>8710</v>
      </c>
      <c r="R8" s="27">
        <f>Лист1!E9+Лист1!G9+Лист1!I9+Лист1!K9+Лист1!M9+Лист1!O9+Лист1!Q9+Лист1!S9+Лист1!U9+'Лист 2'!E8+'Лист 2'!G8+'Лист 2'!I8+'Лист 2'!K8+'Лист 2'!M8+'Лист 2'!O8+'Лист 2'!Q8</f>
        <v>1550476</v>
      </c>
    </row>
    <row r="9" spans="1:18" ht="17.25" customHeight="1">
      <c r="A9" s="63"/>
      <c r="B9" s="71">
        <v>4</v>
      </c>
      <c r="C9" s="72" t="s">
        <v>7</v>
      </c>
      <c r="D9" s="42">
        <v>0</v>
      </c>
      <c r="E9" s="46">
        <f t="shared" si="0"/>
        <v>0</v>
      </c>
      <c r="F9" s="56">
        <v>0</v>
      </c>
      <c r="G9" s="57">
        <f t="shared" si="1"/>
        <v>0</v>
      </c>
      <c r="H9" s="45">
        <v>0</v>
      </c>
      <c r="I9" s="43">
        <f t="shared" si="2"/>
        <v>0</v>
      </c>
      <c r="J9" s="114">
        <v>0</v>
      </c>
      <c r="K9" s="57">
        <f t="shared" si="3"/>
        <v>0</v>
      </c>
      <c r="L9" s="45">
        <v>0</v>
      </c>
      <c r="M9" s="43">
        <f t="shared" si="4"/>
        <v>0</v>
      </c>
      <c r="N9" s="42">
        <v>0</v>
      </c>
      <c r="O9" s="46">
        <f t="shared" si="5"/>
        <v>0</v>
      </c>
      <c r="P9" s="45">
        <v>0</v>
      </c>
      <c r="Q9" s="46">
        <f t="shared" si="6"/>
        <v>0</v>
      </c>
      <c r="R9" s="27">
        <f>Лист1!E10+Лист1!G10+Лист1!I10+Лист1!K10+Лист1!M10+Лист1!O10+Лист1!Q10+Лист1!S10+Лист1!U10+'Лист 2'!E9+'Лист 2'!G9+'Лист 2'!I9+'Лист 2'!K9+'Лист 2'!M9+'Лист 2'!O9+'Лист 2'!Q9</f>
        <v>0</v>
      </c>
    </row>
    <row r="10" spans="1:18" ht="17.25" customHeight="1">
      <c r="A10" s="63"/>
      <c r="B10" s="71">
        <v>5</v>
      </c>
      <c r="C10" s="73" t="s">
        <v>8</v>
      </c>
      <c r="D10" s="42">
        <v>1</v>
      </c>
      <c r="E10" s="46">
        <f t="shared" si="0"/>
        <v>2672</v>
      </c>
      <c r="F10" s="56">
        <v>0</v>
      </c>
      <c r="G10" s="57">
        <f t="shared" si="1"/>
        <v>0</v>
      </c>
      <c r="H10" s="45">
        <v>12</v>
      </c>
      <c r="I10" s="43">
        <f t="shared" si="2"/>
        <v>344040</v>
      </c>
      <c r="J10" s="114">
        <v>1</v>
      </c>
      <c r="K10" s="57">
        <f t="shared" si="3"/>
        <v>1987</v>
      </c>
      <c r="L10" s="45">
        <v>0</v>
      </c>
      <c r="M10" s="43">
        <f t="shared" si="4"/>
        <v>0</v>
      </c>
      <c r="N10" s="42">
        <v>0</v>
      </c>
      <c r="O10" s="46">
        <f t="shared" si="5"/>
        <v>0</v>
      </c>
      <c r="P10" s="45">
        <v>2</v>
      </c>
      <c r="Q10" s="46">
        <f t="shared" si="6"/>
        <v>8710</v>
      </c>
      <c r="R10" s="27">
        <f>Лист1!E11+Лист1!G11+Лист1!I11+Лист1!K11+Лист1!M11+Лист1!O11+Лист1!Q11+Лист1!S11+Лист1!U11+'Лист 2'!E10+'Лист 2'!G10+'Лист 2'!I10+'Лист 2'!K10+'Лист 2'!M10+'Лист 2'!O10+'Лист 2'!Q10</f>
        <v>750783</v>
      </c>
    </row>
    <row r="11" spans="1:18" ht="17.25" customHeight="1">
      <c r="A11" s="63"/>
      <c r="B11" s="71">
        <v>6</v>
      </c>
      <c r="C11" s="74" t="s">
        <v>9</v>
      </c>
      <c r="D11" s="42">
        <v>0</v>
      </c>
      <c r="E11" s="46">
        <f t="shared" si="0"/>
        <v>0</v>
      </c>
      <c r="F11" s="56">
        <v>0</v>
      </c>
      <c r="G11" s="57">
        <f t="shared" si="1"/>
        <v>0</v>
      </c>
      <c r="H11" s="45">
        <v>0</v>
      </c>
      <c r="I11" s="43">
        <f t="shared" si="2"/>
        <v>0</v>
      </c>
      <c r="J11" s="114">
        <v>0</v>
      </c>
      <c r="K11" s="57">
        <f t="shared" si="3"/>
        <v>0</v>
      </c>
      <c r="L11" s="45">
        <v>0</v>
      </c>
      <c r="M11" s="43">
        <f t="shared" si="4"/>
        <v>0</v>
      </c>
      <c r="N11" s="42">
        <v>0</v>
      </c>
      <c r="O11" s="46">
        <f t="shared" si="5"/>
        <v>0</v>
      </c>
      <c r="P11" s="45">
        <v>0</v>
      </c>
      <c r="Q11" s="46">
        <f t="shared" si="6"/>
        <v>0</v>
      </c>
      <c r="R11" s="27">
        <f>Лист1!E12+Лист1!G12+Лист1!I12+Лист1!K12+Лист1!M12+Лист1!O12+Лист1!Q12+Лист1!S12+Лист1!U12+'Лист 2'!E11+'Лист 2'!G11+'Лист 2'!I11+'Лист 2'!K11+'Лист 2'!M11+'Лист 2'!O11+'Лист 2'!Q11</f>
        <v>0</v>
      </c>
    </row>
    <row r="12" spans="1:18" ht="17.25" customHeight="1">
      <c r="A12" s="63"/>
      <c r="B12" s="71">
        <v>7</v>
      </c>
      <c r="C12" s="72" t="s">
        <v>10</v>
      </c>
      <c r="D12" s="42">
        <v>0</v>
      </c>
      <c r="E12" s="46">
        <f t="shared" si="0"/>
        <v>0</v>
      </c>
      <c r="F12" s="56">
        <v>0</v>
      </c>
      <c r="G12" s="57">
        <f t="shared" si="1"/>
        <v>0</v>
      </c>
      <c r="H12" s="45">
        <v>0</v>
      </c>
      <c r="I12" s="43">
        <f t="shared" si="2"/>
        <v>0</v>
      </c>
      <c r="J12" s="114">
        <v>0</v>
      </c>
      <c r="K12" s="57">
        <f t="shared" si="3"/>
        <v>0</v>
      </c>
      <c r="L12" s="45">
        <v>1</v>
      </c>
      <c r="M12" s="43">
        <f t="shared" si="4"/>
        <v>633</v>
      </c>
      <c r="N12" s="42">
        <v>0</v>
      </c>
      <c r="O12" s="46">
        <f t="shared" si="5"/>
        <v>0</v>
      </c>
      <c r="P12" s="45">
        <v>0</v>
      </c>
      <c r="Q12" s="46">
        <f t="shared" si="6"/>
        <v>0</v>
      </c>
      <c r="R12" s="27">
        <f>Лист1!E13+Лист1!G13+Лист1!I13+Лист1!K13+Лист1!M13+Лист1!O13+Лист1!Q13+Лист1!S13+Лист1!U13+'Лист 2'!E12+'Лист 2'!G12+'Лист 2'!I12+'Лист 2'!K12+'Лист 2'!M12+'Лист 2'!O12+'Лист 2'!Q12</f>
        <v>633</v>
      </c>
    </row>
    <row r="13" spans="1:18" ht="17.25" customHeight="1">
      <c r="A13" s="63"/>
      <c r="B13" s="71">
        <v>8</v>
      </c>
      <c r="C13" s="74" t="s">
        <v>11</v>
      </c>
      <c r="D13" s="42">
        <v>0</v>
      </c>
      <c r="E13" s="46">
        <f t="shared" si="0"/>
        <v>0</v>
      </c>
      <c r="F13" s="56">
        <v>0</v>
      </c>
      <c r="G13" s="57">
        <f t="shared" si="1"/>
        <v>0</v>
      </c>
      <c r="H13" s="45">
        <v>0</v>
      </c>
      <c r="I13" s="43">
        <f t="shared" si="2"/>
        <v>0</v>
      </c>
      <c r="J13" s="114">
        <v>0</v>
      </c>
      <c r="K13" s="57">
        <f t="shared" si="3"/>
        <v>0</v>
      </c>
      <c r="L13" s="45">
        <v>0</v>
      </c>
      <c r="M13" s="43">
        <f t="shared" si="4"/>
        <v>0</v>
      </c>
      <c r="N13" s="42">
        <v>0</v>
      </c>
      <c r="O13" s="46">
        <f t="shared" si="5"/>
        <v>0</v>
      </c>
      <c r="P13" s="45">
        <v>0</v>
      </c>
      <c r="Q13" s="46">
        <f t="shared" si="6"/>
        <v>0</v>
      </c>
      <c r="R13" s="27">
        <f>Лист1!E14+Лист1!G14+Лист1!I14+Лист1!K14+Лист1!M14+Лист1!O14+Лист1!Q14+Лист1!S14+Лист1!U14+'Лист 2'!E13+'Лист 2'!G13+'Лист 2'!I13+'Лист 2'!K13+'Лист 2'!M13+'Лист 2'!O13+'Лист 2'!Q13</f>
        <v>0</v>
      </c>
    </row>
    <row r="14" spans="1:18" ht="15" customHeight="1">
      <c r="A14" s="63"/>
      <c r="B14" s="71">
        <v>9</v>
      </c>
      <c r="C14" s="72" t="s">
        <v>12</v>
      </c>
      <c r="D14" s="42">
        <v>0</v>
      </c>
      <c r="E14" s="46">
        <f t="shared" si="0"/>
        <v>0</v>
      </c>
      <c r="F14" s="56">
        <v>0</v>
      </c>
      <c r="G14" s="57">
        <f t="shared" si="1"/>
        <v>0</v>
      </c>
      <c r="H14" s="45">
        <v>0</v>
      </c>
      <c r="I14" s="43">
        <f t="shared" si="2"/>
        <v>0</v>
      </c>
      <c r="J14" s="114">
        <v>0</v>
      </c>
      <c r="K14" s="57">
        <f t="shared" si="3"/>
        <v>0</v>
      </c>
      <c r="L14" s="45">
        <v>0</v>
      </c>
      <c r="M14" s="43">
        <f t="shared" si="4"/>
        <v>0</v>
      </c>
      <c r="N14" s="42">
        <v>0</v>
      </c>
      <c r="O14" s="46">
        <f t="shared" si="5"/>
        <v>0</v>
      </c>
      <c r="P14" s="45">
        <v>0</v>
      </c>
      <c r="Q14" s="46">
        <f t="shared" si="6"/>
        <v>0</v>
      </c>
      <c r="R14" s="27">
        <f>Лист1!E15+Лист1!G15+Лист1!I15+Лист1!K15+Лист1!M15+Лист1!O15+Лист1!Q15+Лист1!S15+Лист1!U15+'Лист 2'!E14+'Лист 2'!G14+'Лист 2'!I14+'Лист 2'!K14+'Лист 2'!M14+'Лист 2'!O14+'Лист 2'!Q14</f>
        <v>0</v>
      </c>
    </row>
    <row r="15" spans="1:18" ht="17.25" customHeight="1">
      <c r="A15" s="63"/>
      <c r="B15" s="71">
        <v>10</v>
      </c>
      <c r="C15" s="73" t="s">
        <v>13</v>
      </c>
      <c r="D15" s="42">
        <v>0</v>
      </c>
      <c r="E15" s="46">
        <f t="shared" si="0"/>
        <v>0</v>
      </c>
      <c r="F15" s="56">
        <v>0</v>
      </c>
      <c r="G15" s="57">
        <f t="shared" si="1"/>
        <v>0</v>
      </c>
      <c r="H15" s="45">
        <v>0</v>
      </c>
      <c r="I15" s="43">
        <f t="shared" si="2"/>
        <v>0</v>
      </c>
      <c r="J15" s="114">
        <v>0</v>
      </c>
      <c r="K15" s="57">
        <f t="shared" si="3"/>
        <v>0</v>
      </c>
      <c r="L15" s="45">
        <v>0</v>
      </c>
      <c r="M15" s="43">
        <f t="shared" si="4"/>
        <v>0</v>
      </c>
      <c r="N15" s="42">
        <v>0</v>
      </c>
      <c r="O15" s="46">
        <f t="shared" si="5"/>
        <v>0</v>
      </c>
      <c r="P15" s="45">
        <v>0</v>
      </c>
      <c r="Q15" s="46">
        <f t="shared" si="6"/>
        <v>0</v>
      </c>
      <c r="R15" s="27">
        <f>Лист1!E16+Лист1!G16+Лист1!I16+Лист1!K16+Лист1!M16+Лист1!O16+Лист1!Q16+Лист1!S16+Лист1!U16+'Лист 2'!E15+'Лист 2'!G15+'Лист 2'!I15+'Лист 2'!K15+'Лист 2'!M15+'Лист 2'!O15+'Лист 2'!Q15</f>
        <v>0</v>
      </c>
    </row>
    <row r="16" spans="1:18" ht="17.25" customHeight="1">
      <c r="A16" s="63"/>
      <c r="B16" s="71">
        <v>11</v>
      </c>
      <c r="C16" s="74" t="s">
        <v>14</v>
      </c>
      <c r="D16" s="42">
        <v>0</v>
      </c>
      <c r="E16" s="46">
        <f t="shared" si="0"/>
        <v>0</v>
      </c>
      <c r="F16" s="56">
        <v>0</v>
      </c>
      <c r="G16" s="57">
        <f t="shared" si="1"/>
        <v>0</v>
      </c>
      <c r="H16" s="45">
        <v>0</v>
      </c>
      <c r="I16" s="43">
        <f t="shared" si="2"/>
        <v>0</v>
      </c>
      <c r="J16" s="114">
        <v>0</v>
      </c>
      <c r="K16" s="57">
        <f t="shared" si="3"/>
        <v>0</v>
      </c>
      <c r="L16" s="45">
        <v>0</v>
      </c>
      <c r="M16" s="43">
        <f t="shared" si="4"/>
        <v>0</v>
      </c>
      <c r="N16" s="42">
        <v>0</v>
      </c>
      <c r="O16" s="46">
        <f t="shared" si="5"/>
        <v>0</v>
      </c>
      <c r="P16" s="45">
        <v>0</v>
      </c>
      <c r="Q16" s="46">
        <f t="shared" si="6"/>
        <v>0</v>
      </c>
      <c r="R16" s="27">
        <f>Лист1!E17+Лист1!G17+Лист1!I17+Лист1!K17+Лист1!M17+Лист1!O17+Лист1!Q17+Лист1!S17+Лист1!U17+'Лист 2'!E16+'Лист 2'!G16+'Лист 2'!I16+'Лист 2'!K16+'Лист 2'!M16+'Лист 2'!O16+'Лист 2'!Q16</f>
        <v>0</v>
      </c>
    </row>
    <row r="17" spans="1:21" ht="17.25" customHeight="1">
      <c r="A17" s="63"/>
      <c r="B17" s="71">
        <v>12</v>
      </c>
      <c r="C17" s="74" t="s">
        <v>15</v>
      </c>
      <c r="D17" s="42">
        <v>0</v>
      </c>
      <c r="E17" s="46">
        <f t="shared" si="0"/>
        <v>0</v>
      </c>
      <c r="F17" s="56">
        <v>0</v>
      </c>
      <c r="G17" s="57">
        <f t="shared" si="1"/>
        <v>0</v>
      </c>
      <c r="H17" s="45">
        <v>0</v>
      </c>
      <c r="I17" s="43">
        <f t="shared" si="2"/>
        <v>0</v>
      </c>
      <c r="J17" s="114">
        <v>0</v>
      </c>
      <c r="K17" s="57">
        <f t="shared" si="3"/>
        <v>0</v>
      </c>
      <c r="L17" s="45">
        <v>0</v>
      </c>
      <c r="M17" s="43">
        <f t="shared" si="4"/>
        <v>0</v>
      </c>
      <c r="N17" s="42">
        <v>0</v>
      </c>
      <c r="O17" s="46">
        <f t="shared" si="5"/>
        <v>0</v>
      </c>
      <c r="P17" s="45">
        <v>0</v>
      </c>
      <c r="Q17" s="46">
        <f t="shared" si="6"/>
        <v>0</v>
      </c>
      <c r="R17" s="27">
        <f>Лист1!E18+Лист1!G18+Лист1!I18+Лист1!K18+Лист1!M18+Лист1!O18+Лист1!Q18+Лист1!S18+Лист1!U18+'Лист 2'!E17+'Лист 2'!G17+'Лист 2'!I17+'Лист 2'!K17+'Лист 2'!M17+'Лист 2'!O17+'Лист 2'!Q17</f>
        <v>0</v>
      </c>
      <c r="U17" s="75"/>
    </row>
    <row r="18" spans="1:21" ht="17.25" customHeight="1">
      <c r="A18" s="63"/>
      <c r="B18" s="71">
        <v>13</v>
      </c>
      <c r="C18" s="74" t="s">
        <v>16</v>
      </c>
      <c r="D18" s="42">
        <v>0</v>
      </c>
      <c r="E18" s="46">
        <f t="shared" si="0"/>
        <v>0</v>
      </c>
      <c r="F18" s="56">
        <v>0</v>
      </c>
      <c r="G18" s="57">
        <f t="shared" si="1"/>
        <v>0</v>
      </c>
      <c r="H18" s="45">
        <v>0</v>
      </c>
      <c r="I18" s="43">
        <f t="shared" si="2"/>
        <v>0</v>
      </c>
      <c r="J18" s="114">
        <v>0</v>
      </c>
      <c r="K18" s="57">
        <f t="shared" si="3"/>
        <v>0</v>
      </c>
      <c r="L18" s="45">
        <v>0</v>
      </c>
      <c r="M18" s="43">
        <f t="shared" si="4"/>
        <v>0</v>
      </c>
      <c r="N18" s="42">
        <v>0</v>
      </c>
      <c r="O18" s="46">
        <f t="shared" si="5"/>
        <v>0</v>
      </c>
      <c r="P18" s="45">
        <v>0</v>
      </c>
      <c r="Q18" s="46">
        <f t="shared" si="6"/>
        <v>0</v>
      </c>
      <c r="R18" s="27">
        <f>Лист1!E19+Лист1!G19+Лист1!I19+Лист1!K19+Лист1!M19+Лист1!O19+Лист1!Q19+Лист1!S19+Лист1!U19+'Лист 2'!E18+'Лист 2'!G18+'Лист 2'!I18+'Лист 2'!K18+'Лист 2'!M18+'Лист 2'!O18+'Лист 2'!Q18</f>
        <v>0</v>
      </c>
    </row>
    <row r="19" spans="1:21" ht="18.649999999999999" customHeight="1">
      <c r="A19" s="63"/>
      <c r="B19" s="71">
        <v>14</v>
      </c>
      <c r="C19" s="72" t="s">
        <v>17</v>
      </c>
      <c r="D19" s="42">
        <v>2</v>
      </c>
      <c r="E19" s="46">
        <f t="shared" si="0"/>
        <v>5344</v>
      </c>
      <c r="F19" s="56">
        <v>0</v>
      </c>
      <c r="G19" s="57">
        <f t="shared" si="1"/>
        <v>0</v>
      </c>
      <c r="H19" s="45">
        <v>20</v>
      </c>
      <c r="I19" s="43">
        <f t="shared" si="2"/>
        <v>573400</v>
      </c>
      <c r="J19" s="114">
        <v>2</v>
      </c>
      <c r="K19" s="57">
        <f t="shared" si="3"/>
        <v>3974</v>
      </c>
      <c r="L19" s="45">
        <v>1</v>
      </c>
      <c r="M19" s="43">
        <f t="shared" si="4"/>
        <v>633</v>
      </c>
      <c r="N19" s="42">
        <v>0</v>
      </c>
      <c r="O19" s="46">
        <f t="shared" si="5"/>
        <v>0</v>
      </c>
      <c r="P19" s="45">
        <v>1</v>
      </c>
      <c r="Q19" s="46">
        <f t="shared" si="6"/>
        <v>4355</v>
      </c>
      <c r="R19" s="27">
        <f>Лист1!E20+Лист1!G20+Лист1!I20+Лист1!K20+Лист1!M20+Лист1!O20+Лист1!Q20+Лист1!S20+Лист1!U20+'Лист 2'!E19+'Лист 2'!G19+'Лист 2'!I19+'Лист 2'!K19+'Лист 2'!M19+'Лист 2'!O19+'Лист 2'!Q19</f>
        <v>2155694</v>
      </c>
    </row>
    <row r="20" spans="1:21" ht="17.25" customHeight="1">
      <c r="A20" s="63"/>
      <c r="B20" s="71">
        <v>15</v>
      </c>
      <c r="C20" s="72" t="s">
        <v>18</v>
      </c>
      <c r="D20" s="42">
        <v>0</v>
      </c>
      <c r="E20" s="46">
        <f t="shared" si="0"/>
        <v>0</v>
      </c>
      <c r="F20" s="56">
        <v>0</v>
      </c>
      <c r="G20" s="57">
        <f t="shared" si="1"/>
        <v>0</v>
      </c>
      <c r="H20" s="45">
        <v>0</v>
      </c>
      <c r="I20" s="43">
        <f t="shared" si="2"/>
        <v>0</v>
      </c>
      <c r="J20" s="114">
        <v>0</v>
      </c>
      <c r="K20" s="57">
        <f t="shared" si="3"/>
        <v>0</v>
      </c>
      <c r="L20" s="45">
        <v>0</v>
      </c>
      <c r="M20" s="43">
        <f t="shared" si="4"/>
        <v>0</v>
      </c>
      <c r="N20" s="42">
        <v>0</v>
      </c>
      <c r="O20" s="46">
        <f t="shared" si="5"/>
        <v>0</v>
      </c>
      <c r="P20" s="45">
        <v>0</v>
      </c>
      <c r="Q20" s="46">
        <f t="shared" si="6"/>
        <v>0</v>
      </c>
      <c r="R20" s="27">
        <f>Лист1!E21+Лист1!G21+Лист1!I21+Лист1!K21+Лист1!M21+Лист1!O21+Лист1!Q21+Лист1!S21+Лист1!U21+'Лист 2'!E20+'Лист 2'!G20+'Лист 2'!I20+'Лист 2'!K20+'Лист 2'!M20+'Лист 2'!O20+'Лист 2'!Q20</f>
        <v>0</v>
      </c>
    </row>
    <row r="21" spans="1:21" ht="15" customHeight="1">
      <c r="A21" s="63"/>
      <c r="B21" s="71">
        <v>16</v>
      </c>
      <c r="C21" s="72" t="s">
        <v>19</v>
      </c>
      <c r="D21" s="42">
        <v>0</v>
      </c>
      <c r="E21" s="46">
        <f t="shared" si="0"/>
        <v>0</v>
      </c>
      <c r="F21" s="56">
        <v>0</v>
      </c>
      <c r="G21" s="57">
        <f t="shared" si="1"/>
        <v>0</v>
      </c>
      <c r="H21" s="45">
        <v>0</v>
      </c>
      <c r="I21" s="43">
        <f t="shared" si="2"/>
        <v>0</v>
      </c>
      <c r="J21" s="114">
        <v>0</v>
      </c>
      <c r="K21" s="57">
        <f t="shared" si="3"/>
        <v>0</v>
      </c>
      <c r="L21" s="45">
        <v>0</v>
      </c>
      <c r="M21" s="43">
        <f t="shared" si="4"/>
        <v>0</v>
      </c>
      <c r="N21" s="42">
        <v>0</v>
      </c>
      <c r="O21" s="46">
        <f t="shared" si="5"/>
        <v>0</v>
      </c>
      <c r="P21" s="45">
        <v>0</v>
      </c>
      <c r="Q21" s="46">
        <f t="shared" si="6"/>
        <v>0</v>
      </c>
      <c r="R21" s="27">
        <f>Лист1!E22+Лист1!G22+Лист1!I22+Лист1!K22+Лист1!M22+Лист1!O22+Лист1!Q22+Лист1!S22+Лист1!U22+'Лист 2'!E21+'Лист 2'!G21+'Лист 2'!I21+'Лист 2'!K21+'Лист 2'!M21+'Лист 2'!O21+'Лист 2'!Q21</f>
        <v>0</v>
      </c>
    </row>
    <row r="22" spans="1:21" ht="17.25" customHeight="1">
      <c r="A22" s="63"/>
      <c r="B22" s="71">
        <v>17</v>
      </c>
      <c r="C22" s="72" t="s">
        <v>20</v>
      </c>
      <c r="D22" s="42">
        <v>0</v>
      </c>
      <c r="E22" s="46">
        <f t="shared" si="0"/>
        <v>0</v>
      </c>
      <c r="F22" s="56">
        <v>0</v>
      </c>
      <c r="G22" s="57">
        <f t="shared" si="1"/>
        <v>0</v>
      </c>
      <c r="H22" s="45">
        <v>0</v>
      </c>
      <c r="I22" s="43">
        <f t="shared" si="2"/>
        <v>0</v>
      </c>
      <c r="J22" s="114">
        <v>0</v>
      </c>
      <c r="K22" s="57">
        <f t="shared" si="3"/>
        <v>0</v>
      </c>
      <c r="L22" s="45">
        <v>0</v>
      </c>
      <c r="M22" s="43">
        <f t="shared" si="4"/>
        <v>0</v>
      </c>
      <c r="N22" s="42">
        <v>0</v>
      </c>
      <c r="O22" s="46">
        <f t="shared" si="5"/>
        <v>0</v>
      </c>
      <c r="P22" s="45">
        <v>0</v>
      </c>
      <c r="Q22" s="46">
        <f t="shared" si="6"/>
        <v>0</v>
      </c>
      <c r="R22" s="27">
        <f>Лист1!E23+Лист1!G23+Лист1!I23+Лист1!K23+Лист1!M23+Лист1!O23+Лист1!Q23+Лист1!S23+Лист1!U23+'Лист 2'!E22+'Лист 2'!G22+'Лист 2'!I22+'Лист 2'!K22+'Лист 2'!M22+'Лист 2'!O22+'Лист 2'!Q22</f>
        <v>0</v>
      </c>
    </row>
    <row r="23" spans="1:21" ht="17.25" customHeight="1">
      <c r="A23" s="63"/>
      <c r="B23" s="71">
        <v>18</v>
      </c>
      <c r="C23" s="72" t="s">
        <v>21</v>
      </c>
      <c r="D23" s="42">
        <v>0</v>
      </c>
      <c r="E23" s="46">
        <f t="shared" si="0"/>
        <v>0</v>
      </c>
      <c r="F23" s="56">
        <v>0</v>
      </c>
      <c r="G23" s="57">
        <f t="shared" si="1"/>
        <v>0</v>
      </c>
      <c r="H23" s="45">
        <v>0</v>
      </c>
      <c r="I23" s="43">
        <f t="shared" si="2"/>
        <v>0</v>
      </c>
      <c r="J23" s="114">
        <v>0</v>
      </c>
      <c r="K23" s="57">
        <f t="shared" si="3"/>
        <v>0</v>
      </c>
      <c r="L23" s="45">
        <v>0</v>
      </c>
      <c r="M23" s="43">
        <f t="shared" si="4"/>
        <v>0</v>
      </c>
      <c r="N23" s="42">
        <v>2</v>
      </c>
      <c r="O23" s="46">
        <f t="shared" si="5"/>
        <v>11810</v>
      </c>
      <c r="P23" s="45">
        <v>2</v>
      </c>
      <c r="Q23" s="46">
        <f t="shared" si="6"/>
        <v>8710</v>
      </c>
      <c r="R23" s="27">
        <f>Лист1!E24+Лист1!G24+Лист1!I24+Лист1!K24+Лист1!M24+Лист1!O24+Лист1!Q24+Лист1!S24+Лист1!U24+'Лист 2'!E23+'Лист 2'!G23+'Лист 2'!I23+'Лист 2'!K23+'Лист 2'!M23+'Лист 2'!O23+'Лист 2'!Q23</f>
        <v>40084</v>
      </c>
    </row>
    <row r="24" spans="1:21" ht="17.25" customHeight="1">
      <c r="A24" s="63"/>
      <c r="B24" s="71">
        <v>19</v>
      </c>
      <c r="C24" s="72" t="s">
        <v>22</v>
      </c>
      <c r="D24" s="42">
        <v>0</v>
      </c>
      <c r="E24" s="46">
        <f t="shared" si="0"/>
        <v>0</v>
      </c>
      <c r="F24" s="56">
        <v>0</v>
      </c>
      <c r="G24" s="57">
        <f t="shared" si="1"/>
        <v>0</v>
      </c>
      <c r="H24" s="45">
        <v>0</v>
      </c>
      <c r="I24" s="43">
        <f t="shared" si="2"/>
        <v>0</v>
      </c>
      <c r="J24" s="114">
        <v>0</v>
      </c>
      <c r="K24" s="57">
        <f t="shared" si="3"/>
        <v>0</v>
      </c>
      <c r="L24" s="45">
        <v>0</v>
      </c>
      <c r="M24" s="43">
        <f t="shared" si="4"/>
        <v>0</v>
      </c>
      <c r="N24" s="42">
        <v>0</v>
      </c>
      <c r="O24" s="46">
        <f t="shared" si="5"/>
        <v>0</v>
      </c>
      <c r="P24" s="45">
        <v>5</v>
      </c>
      <c r="Q24" s="46">
        <f t="shared" si="6"/>
        <v>21775</v>
      </c>
      <c r="R24" s="27">
        <f>Лист1!E25+Лист1!G25+Лист1!I25+Лист1!K25+Лист1!M25+Лист1!O25+Лист1!Q25+Лист1!S25+Лист1!U25+'Лист 2'!E24+'Лист 2'!G24+'Лист 2'!I24+'Лист 2'!K24+'Лист 2'!M24+'Лист 2'!O24+'Лист 2'!Q24</f>
        <v>21775</v>
      </c>
      <c r="T24" s="75"/>
    </row>
    <row r="25" spans="1:21" ht="17.25" customHeight="1">
      <c r="A25" s="63"/>
      <c r="B25" s="71">
        <v>20</v>
      </c>
      <c r="C25" s="72" t="s">
        <v>23</v>
      </c>
      <c r="D25" s="42">
        <v>0</v>
      </c>
      <c r="E25" s="46">
        <f t="shared" si="0"/>
        <v>0</v>
      </c>
      <c r="F25" s="56">
        <v>0</v>
      </c>
      <c r="G25" s="57">
        <f t="shared" si="1"/>
        <v>0</v>
      </c>
      <c r="H25" s="45">
        <v>0</v>
      </c>
      <c r="I25" s="43">
        <f t="shared" si="2"/>
        <v>0</v>
      </c>
      <c r="J25" s="114">
        <v>0</v>
      </c>
      <c r="K25" s="57">
        <f t="shared" si="3"/>
        <v>0</v>
      </c>
      <c r="L25" s="45">
        <v>0</v>
      </c>
      <c r="M25" s="43">
        <f t="shared" si="4"/>
        <v>0</v>
      </c>
      <c r="N25" s="42">
        <v>0</v>
      </c>
      <c r="O25" s="46">
        <f t="shared" si="5"/>
        <v>0</v>
      </c>
      <c r="P25" s="45">
        <v>0</v>
      </c>
      <c r="Q25" s="46">
        <f t="shared" si="6"/>
        <v>0</v>
      </c>
      <c r="R25" s="27">
        <f>Лист1!E26+Лист1!G26+Лист1!I26+Лист1!K26+Лист1!M26+Лист1!O26+Лист1!Q26+Лист1!S26+Лист1!U26+'Лист 2'!E25+'Лист 2'!G25+'Лист 2'!I25+'Лист 2'!K25+'Лист 2'!M25+'Лист 2'!O25+'Лист 2'!Q25</f>
        <v>0</v>
      </c>
    </row>
    <row r="26" spans="1:21" ht="17.25" customHeight="1">
      <c r="A26" s="63"/>
      <c r="B26" s="71">
        <v>21</v>
      </c>
      <c r="C26" s="72" t="s">
        <v>24</v>
      </c>
      <c r="D26" s="42">
        <v>0</v>
      </c>
      <c r="E26" s="46">
        <f t="shared" si="0"/>
        <v>0</v>
      </c>
      <c r="F26" s="56">
        <v>1</v>
      </c>
      <c r="G26" s="57">
        <f t="shared" si="1"/>
        <v>2025</v>
      </c>
      <c r="H26" s="45">
        <v>12</v>
      </c>
      <c r="I26" s="43">
        <f t="shared" si="2"/>
        <v>344040</v>
      </c>
      <c r="J26" s="114">
        <v>0</v>
      </c>
      <c r="K26" s="57">
        <f t="shared" si="3"/>
        <v>0</v>
      </c>
      <c r="L26" s="45">
        <v>0</v>
      </c>
      <c r="M26" s="43">
        <f t="shared" si="4"/>
        <v>0</v>
      </c>
      <c r="N26" s="42">
        <v>0</v>
      </c>
      <c r="O26" s="46">
        <f t="shared" si="5"/>
        <v>0</v>
      </c>
      <c r="P26" s="45">
        <v>0</v>
      </c>
      <c r="Q26" s="46">
        <f t="shared" si="6"/>
        <v>0</v>
      </c>
      <c r="R26" s="27">
        <f>Лист1!E27+Лист1!G27+Лист1!I27+Лист1!K27+Лист1!M27+Лист1!O27+Лист1!Q27+Лист1!S27+Лист1!U27+'Лист 2'!E26+'Лист 2'!G26+'Лист 2'!I26+'Лист 2'!K26+'Лист 2'!M26+'Лист 2'!O26+'Лист 2'!Q26</f>
        <v>813739</v>
      </c>
    </row>
    <row r="27" spans="1:21" ht="17.25" customHeight="1">
      <c r="A27" s="63"/>
      <c r="B27" s="71">
        <v>22</v>
      </c>
      <c r="C27" s="72" t="s">
        <v>25</v>
      </c>
      <c r="D27" s="42">
        <v>0</v>
      </c>
      <c r="E27" s="46">
        <f t="shared" si="0"/>
        <v>0</v>
      </c>
      <c r="F27" s="56">
        <v>0</v>
      </c>
      <c r="G27" s="57">
        <f t="shared" si="1"/>
        <v>0</v>
      </c>
      <c r="H27" s="45">
        <v>0</v>
      </c>
      <c r="I27" s="43">
        <f t="shared" si="2"/>
        <v>0</v>
      </c>
      <c r="J27" s="114">
        <v>0</v>
      </c>
      <c r="K27" s="57">
        <f t="shared" si="3"/>
        <v>0</v>
      </c>
      <c r="L27" s="45">
        <v>0</v>
      </c>
      <c r="M27" s="43">
        <f t="shared" si="4"/>
        <v>0</v>
      </c>
      <c r="N27" s="42">
        <v>0</v>
      </c>
      <c r="O27" s="46">
        <f t="shared" si="5"/>
        <v>0</v>
      </c>
      <c r="P27" s="45">
        <v>0</v>
      </c>
      <c r="Q27" s="46">
        <f t="shared" si="6"/>
        <v>0</v>
      </c>
      <c r="R27" s="27">
        <f>Лист1!E28+Лист1!G28+Лист1!I28+Лист1!K28+Лист1!M28+Лист1!O28+Лист1!Q28+Лист1!S28+Лист1!U28+'Лист 2'!E27+'Лист 2'!G27+'Лист 2'!I27+'Лист 2'!K27+'Лист 2'!M27+'Лист 2'!O27+'Лист 2'!Q27</f>
        <v>0</v>
      </c>
    </row>
    <row r="28" spans="1:21" ht="17.25" customHeight="1">
      <c r="A28" s="63"/>
      <c r="B28" s="71">
        <v>23</v>
      </c>
      <c r="C28" s="72" t="s">
        <v>26</v>
      </c>
      <c r="D28" s="42">
        <v>0</v>
      </c>
      <c r="E28" s="46">
        <f t="shared" si="0"/>
        <v>0</v>
      </c>
      <c r="F28" s="56">
        <v>0</v>
      </c>
      <c r="G28" s="57">
        <f t="shared" si="1"/>
        <v>0</v>
      </c>
      <c r="H28" s="45">
        <v>0</v>
      </c>
      <c r="I28" s="43">
        <f t="shared" si="2"/>
        <v>0</v>
      </c>
      <c r="J28" s="114">
        <v>0</v>
      </c>
      <c r="K28" s="57">
        <f t="shared" si="3"/>
        <v>0</v>
      </c>
      <c r="L28" s="45">
        <v>0</v>
      </c>
      <c r="M28" s="43">
        <f t="shared" si="4"/>
        <v>0</v>
      </c>
      <c r="N28" s="42">
        <v>0</v>
      </c>
      <c r="O28" s="46">
        <f t="shared" si="5"/>
        <v>0</v>
      </c>
      <c r="P28" s="45">
        <v>0</v>
      </c>
      <c r="Q28" s="46">
        <f t="shared" si="6"/>
        <v>0</v>
      </c>
      <c r="R28" s="27">
        <f>Лист1!E29+Лист1!G29+Лист1!I29+Лист1!K29+Лист1!M29+Лист1!O29+Лист1!Q29+Лист1!S29+Лист1!U29+'Лист 2'!E28+'Лист 2'!G28+'Лист 2'!I28+'Лист 2'!K28+'Лист 2'!M28+'Лист 2'!O28+'Лист 2'!Q28</f>
        <v>0</v>
      </c>
    </row>
    <row r="29" spans="1:21" ht="17.25" customHeight="1">
      <c r="A29" s="63"/>
      <c r="B29" s="71">
        <v>24</v>
      </c>
      <c r="C29" s="72" t="s">
        <v>27</v>
      </c>
      <c r="D29" s="42">
        <v>0</v>
      </c>
      <c r="E29" s="46">
        <f t="shared" si="0"/>
        <v>0</v>
      </c>
      <c r="F29" s="56">
        <v>0</v>
      </c>
      <c r="G29" s="57">
        <f t="shared" si="1"/>
        <v>0</v>
      </c>
      <c r="H29" s="45">
        <v>0</v>
      </c>
      <c r="I29" s="43">
        <f t="shared" si="2"/>
        <v>0</v>
      </c>
      <c r="J29" s="114">
        <v>0</v>
      </c>
      <c r="K29" s="57">
        <f t="shared" si="3"/>
        <v>0</v>
      </c>
      <c r="L29" s="45">
        <v>0</v>
      </c>
      <c r="M29" s="43">
        <f t="shared" si="4"/>
        <v>0</v>
      </c>
      <c r="N29" s="42">
        <v>0</v>
      </c>
      <c r="O29" s="46">
        <f t="shared" si="5"/>
        <v>0</v>
      </c>
      <c r="P29" s="45">
        <v>0</v>
      </c>
      <c r="Q29" s="46">
        <f t="shared" si="6"/>
        <v>0</v>
      </c>
      <c r="R29" s="27">
        <f>Лист1!E30+Лист1!G30+Лист1!I30+Лист1!K30+Лист1!M30+Лист1!O30+Лист1!Q30+Лист1!S30+Лист1!U30+'Лист 2'!E29+'Лист 2'!G29+'Лист 2'!I29+'Лист 2'!K29+'Лист 2'!M29+'Лист 2'!O29+'Лист 2'!Q29</f>
        <v>0</v>
      </c>
    </row>
    <row r="30" spans="1:21" ht="18" customHeight="1">
      <c r="A30" s="63"/>
      <c r="B30" s="71">
        <v>25</v>
      </c>
      <c r="C30" s="72" t="s">
        <v>28</v>
      </c>
      <c r="D30" s="42">
        <v>0</v>
      </c>
      <c r="E30" s="46">
        <f t="shared" si="0"/>
        <v>0</v>
      </c>
      <c r="F30" s="56">
        <v>7</v>
      </c>
      <c r="G30" s="57">
        <f t="shared" si="1"/>
        <v>14175</v>
      </c>
      <c r="H30" s="45">
        <v>20</v>
      </c>
      <c r="I30" s="43">
        <f t="shared" si="2"/>
        <v>573400</v>
      </c>
      <c r="J30" s="114">
        <v>4</v>
      </c>
      <c r="K30" s="57">
        <f t="shared" si="3"/>
        <v>7948</v>
      </c>
      <c r="L30" s="45">
        <v>0</v>
      </c>
      <c r="M30" s="43">
        <f t="shared" si="4"/>
        <v>0</v>
      </c>
      <c r="N30" s="42">
        <v>0</v>
      </c>
      <c r="O30" s="46">
        <f t="shared" si="5"/>
        <v>0</v>
      </c>
      <c r="P30" s="45">
        <v>3</v>
      </c>
      <c r="Q30" s="46">
        <f t="shared" si="6"/>
        <v>13065</v>
      </c>
      <c r="R30" s="27">
        <f>Лист1!E31+Лист1!G31+Лист1!I31+Лист1!K31+Лист1!M31+Лист1!O31+Лист1!Q31+Лист1!S31+Лист1!U31+'Лист 2'!E30+'Лист 2'!G30+'Лист 2'!I30+'Лист 2'!K30+'Лист 2'!M30+'Лист 2'!O30+'Лист 2'!Q30</f>
        <v>1444893</v>
      </c>
    </row>
    <row r="31" spans="1:21" ht="63.65" customHeight="1">
      <c r="A31" s="63"/>
      <c r="B31" s="71">
        <v>26</v>
      </c>
      <c r="C31" s="72" t="s">
        <v>29</v>
      </c>
      <c r="D31" s="42">
        <v>0</v>
      </c>
      <c r="E31" s="46">
        <f t="shared" si="0"/>
        <v>0</v>
      </c>
      <c r="F31" s="56">
        <v>0</v>
      </c>
      <c r="G31" s="57">
        <f t="shared" si="1"/>
        <v>0</v>
      </c>
      <c r="H31" s="45">
        <v>0</v>
      </c>
      <c r="I31" s="43">
        <f t="shared" si="2"/>
        <v>0</v>
      </c>
      <c r="J31" s="114">
        <v>0</v>
      </c>
      <c r="K31" s="57">
        <f t="shared" si="3"/>
        <v>0</v>
      </c>
      <c r="L31" s="45">
        <v>0</v>
      </c>
      <c r="M31" s="43">
        <f t="shared" si="4"/>
        <v>0</v>
      </c>
      <c r="N31" s="42">
        <v>0</v>
      </c>
      <c r="O31" s="46">
        <f t="shared" si="5"/>
        <v>0</v>
      </c>
      <c r="P31" s="45">
        <v>0</v>
      </c>
      <c r="Q31" s="46">
        <f t="shared" si="6"/>
        <v>0</v>
      </c>
      <c r="R31" s="27">
        <f>Лист1!E32+Лист1!G32+Лист1!I32+Лист1!K32+Лист1!M32+Лист1!O32+Лист1!Q32+Лист1!S32+Лист1!U32+'Лист 2'!E31+'Лист 2'!G31+'Лист 2'!I31+'Лист 2'!K31+'Лист 2'!M31+'Лист 2'!O31+'Лист 2'!Q31</f>
        <v>0</v>
      </c>
    </row>
    <row r="32" spans="1:21" ht="21.75" customHeight="1">
      <c r="A32" s="63"/>
      <c r="B32" s="71">
        <v>27</v>
      </c>
      <c r="C32" s="72" t="s">
        <v>30</v>
      </c>
      <c r="D32" s="42">
        <v>0</v>
      </c>
      <c r="E32" s="46">
        <f t="shared" si="0"/>
        <v>0</v>
      </c>
      <c r="F32" s="56">
        <v>0</v>
      </c>
      <c r="G32" s="57">
        <f t="shared" si="1"/>
        <v>0</v>
      </c>
      <c r="H32" s="45">
        <v>0</v>
      </c>
      <c r="I32" s="43">
        <f t="shared" si="2"/>
        <v>0</v>
      </c>
      <c r="J32" s="114">
        <v>0</v>
      </c>
      <c r="K32" s="57">
        <f t="shared" si="3"/>
        <v>0</v>
      </c>
      <c r="L32" s="45">
        <v>0</v>
      </c>
      <c r="M32" s="43">
        <f t="shared" si="4"/>
        <v>0</v>
      </c>
      <c r="N32" s="42">
        <v>0</v>
      </c>
      <c r="O32" s="46">
        <f t="shared" si="5"/>
        <v>0</v>
      </c>
      <c r="P32" s="45">
        <v>0</v>
      </c>
      <c r="Q32" s="46">
        <f t="shared" si="6"/>
        <v>0</v>
      </c>
      <c r="R32" s="27">
        <f>Лист1!E33+Лист1!G33+Лист1!I33+Лист1!K33+Лист1!M33+Лист1!O33+Лист1!Q33+Лист1!S33+Лист1!U33+'Лист 2'!E32+'Лист 2'!G32+'Лист 2'!I32+'Лист 2'!K32+'Лист 2'!M32+'Лист 2'!O32+'Лист 2'!Q32</f>
        <v>0</v>
      </c>
    </row>
    <row r="33" spans="1:18" ht="21.75" customHeight="1">
      <c r="A33" s="63"/>
      <c r="B33" s="71">
        <v>28</v>
      </c>
      <c r="C33" s="72" t="s">
        <v>33</v>
      </c>
      <c r="D33" s="42">
        <v>0</v>
      </c>
      <c r="E33" s="46">
        <f t="shared" si="0"/>
        <v>0</v>
      </c>
      <c r="F33" s="56">
        <v>0</v>
      </c>
      <c r="G33" s="57">
        <f t="shared" si="1"/>
        <v>0</v>
      </c>
      <c r="H33" s="45">
        <v>0</v>
      </c>
      <c r="I33" s="43">
        <f t="shared" si="2"/>
        <v>0</v>
      </c>
      <c r="J33" s="114">
        <v>0</v>
      </c>
      <c r="K33" s="57">
        <f t="shared" si="3"/>
        <v>0</v>
      </c>
      <c r="L33" s="45">
        <v>0</v>
      </c>
      <c r="M33" s="43">
        <f t="shared" si="4"/>
        <v>0</v>
      </c>
      <c r="N33" s="42">
        <v>0</v>
      </c>
      <c r="O33" s="46">
        <f t="shared" si="5"/>
        <v>0</v>
      </c>
      <c r="P33" s="45">
        <v>0</v>
      </c>
      <c r="Q33" s="46">
        <f t="shared" si="6"/>
        <v>0</v>
      </c>
      <c r="R33" s="27">
        <f>Лист1!E34+Лист1!G34+Лист1!I34+Лист1!K34+Лист1!M34+Лист1!O34+Лист1!Q34+Лист1!S34+Лист1!U34+'Лист 2'!E33+'Лист 2'!G33+'Лист 2'!I33+'Лист 2'!K33+'Лист 2'!M33+'Лист 2'!O33+'Лист 2'!Q33</f>
        <v>0</v>
      </c>
    </row>
    <row r="34" spans="1:18" ht="28.75" customHeight="1" thickBot="1">
      <c r="A34" s="63"/>
      <c r="B34" s="76">
        <v>29</v>
      </c>
      <c r="C34" s="77" t="s">
        <v>34</v>
      </c>
      <c r="D34" s="42">
        <v>0</v>
      </c>
      <c r="E34" s="78">
        <f t="shared" si="0"/>
        <v>0</v>
      </c>
      <c r="F34" s="56">
        <v>0</v>
      </c>
      <c r="G34" s="57">
        <f t="shared" si="1"/>
        <v>0</v>
      </c>
      <c r="H34" s="45">
        <v>0</v>
      </c>
      <c r="I34" s="43">
        <f t="shared" si="2"/>
        <v>0</v>
      </c>
      <c r="J34" s="114">
        <v>0</v>
      </c>
      <c r="K34" s="57">
        <f t="shared" si="3"/>
        <v>0</v>
      </c>
      <c r="L34" s="45">
        <v>0</v>
      </c>
      <c r="M34" s="43">
        <f t="shared" si="4"/>
        <v>0</v>
      </c>
      <c r="N34" s="42">
        <v>0</v>
      </c>
      <c r="O34" s="46">
        <f t="shared" si="5"/>
        <v>0</v>
      </c>
      <c r="P34" s="45">
        <v>0</v>
      </c>
      <c r="Q34" s="78">
        <f t="shared" si="6"/>
        <v>0</v>
      </c>
      <c r="R34" s="27">
        <f>Лист1!E35+Лист1!G35+Лист1!I35+Лист1!K35+Лист1!M35+Лист1!O35+Лист1!Q35+Лист1!S35+Лист1!U35+'Лист 2'!E34+'Лист 2'!G34+'Лист 2'!I34+'Лист 2'!K34+'Лист 2'!M34+'Лист 2'!O34+'Лист 2'!Q34</f>
        <v>0</v>
      </c>
    </row>
    <row r="35" spans="1:18" ht="27.75" customHeight="1" thickBot="1">
      <c r="A35" s="79"/>
      <c r="B35" s="133" t="s">
        <v>31</v>
      </c>
      <c r="C35" s="134"/>
      <c r="D35" s="18">
        <f t="shared" ref="D35:Q35" si="7">SUM(D6:D34)</f>
        <v>4</v>
      </c>
      <c r="E35" s="19">
        <f t="shared" si="7"/>
        <v>10688</v>
      </c>
      <c r="F35" s="58">
        <f t="shared" si="7"/>
        <v>8</v>
      </c>
      <c r="G35" s="59">
        <f t="shared" si="7"/>
        <v>16200</v>
      </c>
      <c r="H35" s="51">
        <f t="shared" si="7"/>
        <v>108</v>
      </c>
      <c r="I35" s="19">
        <f t="shared" si="7"/>
        <v>3096360</v>
      </c>
      <c r="J35" s="58">
        <f t="shared" si="7"/>
        <v>7</v>
      </c>
      <c r="K35" s="59">
        <f t="shared" si="7"/>
        <v>13909</v>
      </c>
      <c r="L35" s="18">
        <f t="shared" si="7"/>
        <v>6</v>
      </c>
      <c r="M35" s="19">
        <f t="shared" si="7"/>
        <v>3798</v>
      </c>
      <c r="N35" s="18">
        <f t="shared" si="7"/>
        <v>2</v>
      </c>
      <c r="O35" s="19">
        <f t="shared" si="7"/>
        <v>11810</v>
      </c>
      <c r="P35" s="47">
        <f>SUM(SUM(P6:P34))</f>
        <v>19</v>
      </c>
      <c r="Q35" s="19">
        <f t="shared" si="7"/>
        <v>82745</v>
      </c>
      <c r="R35" s="20">
        <f>SUM(R6:R34)</f>
        <v>7177532</v>
      </c>
    </row>
    <row r="36" spans="1:18" ht="27.75" customHeight="1">
      <c r="A36" s="79"/>
      <c r="B36" s="79"/>
      <c r="C36" s="48"/>
      <c r="D36" s="48"/>
      <c r="E36" s="48"/>
      <c r="F36" s="60"/>
      <c r="G36" s="60"/>
      <c r="H36" s="48"/>
      <c r="I36" s="48"/>
      <c r="J36" s="60"/>
      <c r="K36" s="60"/>
      <c r="L36" s="48"/>
      <c r="M36" s="48"/>
      <c r="N36" s="48"/>
      <c r="O36" s="48"/>
      <c r="P36" s="48"/>
      <c r="Q36" s="48"/>
      <c r="R36" s="21"/>
    </row>
    <row r="37" spans="1:18" ht="17.25" customHeight="1">
      <c r="A37" s="80"/>
      <c r="B37" s="80"/>
      <c r="C37" s="49"/>
      <c r="D37" s="49"/>
      <c r="E37" s="49"/>
      <c r="F37" s="61"/>
      <c r="G37" s="61"/>
      <c r="H37" s="49"/>
      <c r="I37" s="49"/>
      <c r="J37" s="61"/>
      <c r="K37" s="61"/>
      <c r="L37" s="49"/>
      <c r="M37" s="49"/>
      <c r="N37" s="49"/>
      <c r="O37" s="49"/>
      <c r="P37" s="49"/>
      <c r="Q37" s="49"/>
      <c r="R37" s="22"/>
    </row>
    <row r="38" spans="1:18" s="81" customFormat="1" ht="48.75" customHeight="1">
      <c r="A38" s="23"/>
      <c r="B38" s="135" t="s">
        <v>45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24" t="s">
        <v>32</v>
      </c>
    </row>
    <row r="39" spans="1:18" ht="14.25" customHeight="1"/>
    <row r="40" spans="1:18" ht="14.25" customHeight="1"/>
    <row r="41" spans="1:18" ht="14.25" customHeight="1"/>
    <row r="42" spans="1:18" ht="14.25" customHeight="1"/>
    <row r="43" spans="1:18" ht="14.25" customHeight="1"/>
    <row r="44" spans="1:18" ht="14.25" customHeight="1"/>
    <row r="45" spans="1:18" ht="14.25" customHeight="1"/>
    <row r="46" spans="1:18" ht="14.25" customHeight="1"/>
    <row r="47" spans="1:18" ht="14.25" customHeight="1"/>
    <row r="48" spans="1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13">
    <mergeCell ref="R3:R4"/>
    <mergeCell ref="B35:C35"/>
    <mergeCell ref="B38:Q38"/>
    <mergeCell ref="B2:Q2"/>
    <mergeCell ref="B3:B4"/>
    <mergeCell ref="C3:C4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" footer="0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 2</vt:lpstr>
      <vt:lpstr>'Лист 2'!Область_друку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User215</dc:creator>
  <cp:lastModifiedBy>Daria Holovach</cp:lastModifiedBy>
  <cp:lastPrinted>2024-02-08T07:27:58Z</cp:lastPrinted>
  <dcterms:created xsi:type="dcterms:W3CDTF">2021-10-04T14:21:04Z</dcterms:created>
  <dcterms:modified xsi:type="dcterms:W3CDTF">2024-02-20T08:40:15Z</dcterms:modified>
</cp:coreProperties>
</file>