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y.maidaniuk\Desktop\y.maidaniuk\Перерозподіл\04.03.2024\онко 23\"/>
    </mc:Choice>
  </mc:AlternateContent>
  <xr:revisionPtr revIDLastSave="0" documentId="13_ncr:1_{7F67B895-D377-431B-8FF1-6532AA0425A6}" xr6:coauthVersionLast="47" xr6:coauthVersionMax="47" xr10:uidLastSave="{00000000-0000-0000-0000-000000000000}"/>
  <bookViews>
    <workbookView xWindow="-110" yWindow="-110" windowWidth="19420" windowHeight="10300" xr2:uid="{00000000-000D-0000-FFFF-FFFF00000000}"/>
  </bookViews>
  <sheets>
    <sheet name="Лист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r7JhDx7IGADYI3UXUo5Fedadas3prw7YY4h6gluNtbM="/>
    </ext>
  </extLst>
</workbook>
</file>

<file path=xl/calcChain.xml><?xml version="1.0" encoding="utf-8"?>
<calcChain xmlns="http://schemas.openxmlformats.org/spreadsheetml/2006/main">
  <c r="D29" i="1" l="1"/>
  <c r="D22" i="1"/>
  <c r="D30" i="1"/>
  <c r="D16" i="1"/>
  <c r="F32" i="1"/>
  <c r="G32" i="1" s="1"/>
  <c r="G31" i="1"/>
  <c r="E31" i="1"/>
  <c r="H31" i="1" s="1"/>
  <c r="G30" i="1"/>
  <c r="E30" i="1"/>
  <c r="H30" i="1" s="1"/>
  <c r="G29" i="1"/>
  <c r="E29" i="1"/>
  <c r="H29" i="1" s="1"/>
  <c r="G28" i="1"/>
  <c r="E28" i="1"/>
  <c r="H28" i="1" s="1"/>
  <c r="H27" i="1"/>
  <c r="G27" i="1"/>
  <c r="E27" i="1"/>
  <c r="G26" i="1"/>
  <c r="E26" i="1"/>
  <c r="H26" i="1" s="1"/>
  <c r="G25" i="1"/>
  <c r="E25" i="1"/>
  <c r="H25" i="1" s="1"/>
  <c r="G24" i="1"/>
  <c r="E24" i="1"/>
  <c r="H24" i="1" s="1"/>
  <c r="H23" i="1"/>
  <c r="G23" i="1"/>
  <c r="E23" i="1"/>
  <c r="G22" i="1"/>
  <c r="E22" i="1"/>
  <c r="H22" i="1" s="1"/>
  <c r="G21" i="1"/>
  <c r="E21" i="1"/>
  <c r="H21" i="1" s="1"/>
  <c r="G20" i="1"/>
  <c r="E20" i="1"/>
  <c r="H20" i="1" s="1"/>
  <c r="H19" i="1"/>
  <c r="G19" i="1"/>
  <c r="E19" i="1"/>
  <c r="G18" i="1"/>
  <c r="E18" i="1"/>
  <c r="H18" i="1" s="1"/>
  <c r="G17" i="1"/>
  <c r="E17" i="1"/>
  <c r="H17" i="1" s="1"/>
  <c r="G16" i="1"/>
  <c r="H15" i="1"/>
  <c r="G15" i="1"/>
  <c r="E15" i="1"/>
  <c r="H14" i="1"/>
  <c r="G14" i="1"/>
  <c r="E14" i="1"/>
  <c r="G13" i="1"/>
  <c r="E13" i="1"/>
  <c r="H13" i="1" s="1"/>
  <c r="G12" i="1"/>
  <c r="E12" i="1"/>
  <c r="H12" i="1" s="1"/>
  <c r="G11" i="1"/>
  <c r="E11" i="1"/>
  <c r="H11" i="1" s="1"/>
  <c r="G10" i="1"/>
  <c r="H10" i="1" s="1"/>
  <c r="E10" i="1"/>
  <c r="G9" i="1"/>
  <c r="E9" i="1"/>
  <c r="H9" i="1" s="1"/>
  <c r="G8" i="1"/>
  <c r="E8" i="1"/>
  <c r="H8" i="1" s="1"/>
  <c r="H7" i="1"/>
  <c r="G7" i="1"/>
  <c r="E7" i="1"/>
  <c r="H6" i="1"/>
  <c r="G6" i="1"/>
  <c r="E6" i="1"/>
  <c r="D32" i="1" l="1"/>
  <c r="E16" i="1"/>
  <c r="H16" i="1" s="1"/>
  <c r="E32" i="1"/>
  <c r="H32" i="1"/>
</calcChain>
</file>

<file path=xl/sharedStrings.xml><?xml version="1.0" encoding="utf-8"?>
<sst xmlns="http://schemas.openxmlformats.org/spreadsheetml/2006/main" count="40" uniqueCount="38">
  <si>
    <t>Розподіл лікарських засобів для лікування онкологічних та онкогематологічних хворих,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хіміотерапевтичних препаратів, радіофармпрепаратів та препаратів супроводу для лікування онкологічних хворих, Препарати для лікування онкологічних та онкогематологічних хворих»</t>
  </si>
  <si>
    <t>№ з/п</t>
  </si>
  <si>
    <t>Адміністративно-
територіальні одиниці/ заклад охорони здоров'я</t>
  </si>
  <si>
    <r>
      <rPr>
        <b/>
        <sz val="11"/>
        <color theme="1"/>
        <rFont val="Times New Roman"/>
      </rPr>
      <t xml:space="preserve">ДОЦЕТ
 </t>
    </r>
    <r>
      <rPr>
        <sz val="11"/>
        <color theme="1"/>
        <rFont val="Times New Roman"/>
      </rPr>
      <t xml:space="preserve">концентрат для розчину для інфузій, 40мг/мл по 0,5 мл препарату у флаконі і по 1,5 мл розчинника (розчин етанолу 13%) у флаконі, упакованих у картонну коробку
</t>
    </r>
    <r>
      <rPr>
        <sz val="11"/>
        <color theme="1"/>
        <rFont val="Times New Roman"/>
      </rPr>
      <t xml:space="preserve">
</t>
    </r>
    <r>
      <rPr>
        <b/>
        <sz val="11"/>
        <color theme="1"/>
        <rFont val="Times New Roman"/>
      </rPr>
      <t>(Доцетаксел, 20 мг)</t>
    </r>
    <r>
      <rPr>
        <sz val="11"/>
        <color theme="1"/>
        <rFont val="Times New Roman"/>
      </rPr>
      <t xml:space="preserve">
</t>
    </r>
    <r>
      <rPr>
        <b/>
        <sz val="11"/>
        <color theme="1"/>
        <rFont val="Times New Roman"/>
      </rPr>
      <t xml:space="preserve">Виробник: Венус Ремедіс Лімітед, Індія
</t>
    </r>
    <r>
      <rPr>
        <sz val="11"/>
        <color theme="1"/>
        <rFont val="Times New Roman"/>
      </rPr>
      <t xml:space="preserve">
</t>
    </r>
    <r>
      <rPr>
        <b/>
        <sz val="11"/>
        <color theme="1"/>
        <rFont val="Times New Roman"/>
      </rPr>
      <t xml:space="preserve">Ціна за флакон - 149,57 грн
</t>
    </r>
    <r>
      <rPr>
        <b/>
        <sz val="11"/>
        <color theme="1"/>
        <rFont val="Times New Roman"/>
      </rPr>
      <t xml:space="preserve">
(mnn id: - 15148)</t>
    </r>
  </si>
  <si>
    <t xml:space="preserve">Загальна вартість, грн </t>
  </si>
  <si>
    <t>к-сть флаконів</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</si>
  <si>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</si>
  <si>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</si>
  <si>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</si>
  <si>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</si>
  <si>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</si>
  <si>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</si>
  <si>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</si>
  <si>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</si>
  <si>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</si>
  <si>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</si>
  <si>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</si>
  <si>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</si>
  <si>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</si>
  <si>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</si>
  <si>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</si>
  <si>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</si>
  <si>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</si>
  <si>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</si>
  <si>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</si>
  <si>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</si>
  <si>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</si>
  <si>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</si>
  <si>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</si>
  <si>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</si>
  <si>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</si>
  <si>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</si>
  <si>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</si>
  <si>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</si>
  <si>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r>
      <t xml:space="preserve">ДОЦЕТ
</t>
    </r>
    <r>
      <rPr>
        <sz val="11"/>
        <color theme="1"/>
        <rFont val="Times New Roman"/>
      </rPr>
      <t xml:space="preserve">концентрат для розчину для інфузій, 40 мг/мл, по 2 мл препарату у флаконі і по 6 мл розчинника (розчин етанолу 13 %) у флаконі, упакованих у картонну коробку; </t>
    </r>
    <r>
      <rPr>
        <b/>
        <sz val="11"/>
        <color theme="1"/>
        <rFont val="Times New Roman"/>
      </rPr>
      <t xml:space="preserve">
</t>
    </r>
    <r>
      <rPr>
        <sz val="11"/>
        <color theme="1"/>
        <rFont val="Times New Roman"/>
      </rPr>
      <t xml:space="preserve">
</t>
    </r>
    <r>
      <rPr>
        <b/>
        <sz val="11"/>
        <color theme="1"/>
        <rFont val="Times New Roman"/>
      </rPr>
      <t>(Доцетаксел, 80 мг)</t>
    </r>
    <r>
      <rPr>
        <sz val="11"/>
        <color theme="1"/>
        <rFont val="Times New Roman"/>
      </rPr>
      <t xml:space="preserve">
</t>
    </r>
    <r>
      <rPr>
        <b/>
        <sz val="11"/>
        <color theme="1"/>
        <rFont val="Times New Roman"/>
      </rPr>
      <t xml:space="preserve">Виробник: Венус Ремедіс Лімітед, Індія
</t>
    </r>
    <r>
      <rPr>
        <sz val="11"/>
        <color theme="1"/>
        <rFont val="Times New Roman"/>
      </rPr>
      <t xml:space="preserve">
</t>
    </r>
    <r>
      <rPr>
        <b/>
        <sz val="11"/>
        <color theme="1"/>
        <rFont val="Times New Roman"/>
      </rPr>
      <t>Ціна за флакон - 332,17 грн
(mnn id: - 15147)</t>
    </r>
  </si>
  <si>
    <t>Заступник генерального директора 
з управління поставками</t>
  </si>
  <si>
    <t>Олег КЛЬОЦ</t>
  </si>
  <si>
    <t>ЗАТВЕРДЖЕНО
наказ державного підприємства 
«Медичні закупівлі України»
від 20.02.2024 №177-Р (у редакції наказу
державного підприємства «Медичні закупівлі України» від 04.03.2024 №216-Р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</si>
</sst>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b/>
      <sz val="11"/>
      <color theme="1"/>
      <name val="Times New Roman"/>
    </font>
    <font>
      <i/>
      <sz val="9"/>
      <color theme="1"/>
      <name val="Times New Roman"/>
    </font>
    <font>
      <b/>
      <i/>
      <sz val="9"/>
      <color theme="1"/>
      <name val="Times New Roman"/>
    </font>
    <font>
      <sz val="11"/>
      <color theme="1"/>
      <name val="Calibri"/>
      <scheme val="minor"/>
    </font>
    <font>
      <sz val="11"/>
      <color theme="1"/>
      <name val="Calibri"/>
    </font>
    <font>
      <b/>
      <sz val="16"/>
      <color theme="1"/>
      <name val="Times New Roman"/>
    </font>
    <font>
      <b/>
      <sz val="20"/>
      <color rgb="FFFF0000"/>
      <name val="Times New Roman"/>
    </font>
    <font>
      <b/>
      <sz val="18"/>
      <color theme="1"/>
      <name val="Times New Roman"/>
    </font>
    <font>
      <sz val="11"/>
      <color theme="1"/>
      <name val="Times New Roman"/>
    </font>
  </fonts>
  <fills count="5">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C9DAF8"/>
      </patternFill>
    </fill>
  </fills>
  <borders count="32">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medium">
        <color rgb="FF000000"/>
      </right>
      <top/>
      <bottom/>
      <diagonal/>
    </border>
    <border>
      <left style="medium">
        <color rgb="FF000000"/>
      </left>
      <right style="medium">
        <color rgb="FF000000"/>
      </right>
      <top/>
      <bottom/>
      <diagonal/>
    </border>
    <border>
      <left/>
      <right/>
      <top/>
      <bottom/>
      <diagonal/>
    </border>
    <border>
      <left/>
      <right/>
      <top/>
      <bottom/>
      <diagonal/>
    </border>
    <border>
      <left/>
      <right/>
      <top/>
      <bottom/>
      <diagonal/>
    </border>
  </borders>
  <cellStyleXfs count="1">
    <xf numFmtId="0" fontId="0" fillId="0" borderId="0"/>
  </cellStyleXfs>
  <cellXfs count="74">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1" fillId="2" borderId="10" xfId="0" applyFont="1" applyFill="1" applyBorder="1" applyAlignment="1">
      <alignment horizontal="center" vertical="center" wrapText="1"/>
    </xf>
    <xf numFmtId="1" fontId="7" fillId="0" borderId="0" xfId="0" applyNumberFormat="1" applyFont="1" applyAlignment="1">
      <alignment horizontal="center" vertical="center" wrapText="1"/>
    </xf>
    <xf numFmtId="1" fontId="7" fillId="0" borderId="3" xfId="0" applyNumberFormat="1" applyFont="1" applyBorder="1" applyAlignment="1">
      <alignment horizontal="center" vertical="center" wrapText="1"/>
    </xf>
    <xf numFmtId="1" fontId="7" fillId="0" borderId="12" xfId="0" applyNumberFormat="1" applyFont="1" applyBorder="1" applyAlignment="1">
      <alignment horizontal="center" vertical="center" wrapText="1"/>
    </xf>
    <xf numFmtId="1" fontId="7" fillId="0" borderId="5" xfId="0" applyNumberFormat="1" applyFont="1" applyBorder="1" applyAlignment="1">
      <alignment horizontal="center" vertical="center" wrapText="1"/>
    </xf>
    <xf numFmtId="1" fontId="8" fillId="0" borderId="13" xfId="0" applyNumberFormat="1" applyFont="1" applyBorder="1" applyAlignment="1">
      <alignment horizontal="center" vertical="center" wrapText="1"/>
    </xf>
    <xf numFmtId="1" fontId="7" fillId="0" borderId="13" xfId="0" applyNumberFormat="1" applyFont="1" applyBorder="1" applyAlignment="1">
      <alignment horizontal="center" vertical="center" wrapText="1"/>
    </xf>
    <xf numFmtId="0" fontId="1" fillId="0" borderId="14" xfId="0" applyFont="1" applyBorder="1" applyAlignment="1">
      <alignment horizontal="center" vertical="center"/>
    </xf>
    <xf numFmtId="0" fontId="5" fillId="0" borderId="15" xfId="0" applyFont="1" applyBorder="1" applyAlignment="1">
      <alignment horizontal="left" vertical="center" wrapText="1"/>
    </xf>
    <xf numFmtId="3" fontId="1" fillId="0" borderId="8" xfId="0" applyNumberFormat="1" applyFont="1" applyBorder="1" applyAlignment="1">
      <alignment horizontal="center" vertical="center" wrapText="1"/>
    </xf>
    <xf numFmtId="4" fontId="1" fillId="0" borderId="16" xfId="0" applyNumberFormat="1" applyFont="1" applyBorder="1" applyAlignment="1">
      <alignment horizontal="center" vertical="center" wrapText="1"/>
    </xf>
    <xf numFmtId="3" fontId="1" fillId="0" borderId="16" xfId="0" applyNumberFormat="1" applyFont="1" applyBorder="1" applyAlignment="1">
      <alignment horizontal="center" vertical="center" wrapText="1"/>
    </xf>
    <xf numFmtId="4" fontId="1" fillId="0" borderId="17" xfId="0" applyNumberFormat="1" applyFont="1" applyBorder="1" applyAlignment="1">
      <alignment horizontal="center" vertical="center" wrapText="1"/>
    </xf>
    <xf numFmtId="4" fontId="5" fillId="2" borderId="18" xfId="0" applyNumberFormat="1" applyFont="1" applyFill="1" applyBorder="1" applyAlignment="1">
      <alignment horizontal="center" vertical="center" wrapText="1"/>
    </xf>
    <xf numFmtId="0" fontId="9" fillId="0" borderId="0" xfId="0" applyFont="1"/>
    <xf numFmtId="0" fontId="1" fillId="0" borderId="19" xfId="0" applyFont="1" applyBorder="1" applyAlignment="1">
      <alignment horizontal="center" vertical="center"/>
    </xf>
    <xf numFmtId="0" fontId="5" fillId="0" borderId="20" xfId="0" applyFont="1" applyBorder="1" applyAlignment="1">
      <alignment horizontal="left" vertical="center" wrapText="1"/>
    </xf>
    <xf numFmtId="4" fontId="1" fillId="0" borderId="21" xfId="0" applyNumberFormat="1" applyFont="1" applyBorder="1" applyAlignment="1">
      <alignment horizontal="center" vertical="center" wrapText="1"/>
    </xf>
    <xf numFmtId="3" fontId="1" fillId="0" borderId="21" xfId="0" applyNumberFormat="1" applyFont="1" applyBorder="1" applyAlignment="1">
      <alignment horizontal="center" vertical="center" wrapText="1"/>
    </xf>
    <xf numFmtId="0" fontId="1" fillId="0" borderId="22" xfId="0" applyFont="1" applyBorder="1" applyAlignment="1">
      <alignment horizontal="center" vertical="center"/>
    </xf>
    <xf numFmtId="0" fontId="10" fillId="0" borderId="0" xfId="0" applyFont="1"/>
    <xf numFmtId="0" fontId="1" fillId="0" borderId="23" xfId="0" applyFont="1" applyBorder="1" applyAlignment="1">
      <alignment horizontal="center" vertical="center"/>
    </xf>
    <xf numFmtId="0" fontId="5" fillId="0" borderId="24" xfId="0" applyFont="1" applyBorder="1" applyAlignment="1">
      <alignment horizontal="left" vertical="center" wrapText="1"/>
    </xf>
    <xf numFmtId="3" fontId="1" fillId="0" borderId="25" xfId="0" applyNumberFormat="1" applyFont="1" applyBorder="1" applyAlignment="1">
      <alignment horizontal="center" vertical="center" wrapText="1"/>
    </xf>
    <xf numFmtId="4" fontId="1" fillId="0" borderId="26" xfId="0" applyNumberFormat="1" applyFont="1" applyBorder="1" applyAlignment="1">
      <alignment horizontal="center" vertical="center" wrapText="1"/>
    </xf>
    <xf numFmtId="3" fontId="1" fillId="0" borderId="26" xfId="0" applyNumberFormat="1" applyFont="1" applyBorder="1" applyAlignment="1">
      <alignment horizontal="center" vertical="center" wrapText="1"/>
    </xf>
    <xf numFmtId="4" fontId="1" fillId="0" borderId="27" xfId="0" applyNumberFormat="1" applyFont="1" applyBorder="1" applyAlignment="1">
      <alignment horizontal="center" vertical="center" wrapText="1"/>
    </xf>
    <xf numFmtId="4" fontId="5" fillId="2" borderId="28" xfId="0" applyNumberFormat="1" applyFont="1" applyFill="1" applyBorder="1" applyAlignment="1">
      <alignment horizontal="center" vertical="center" wrapText="1"/>
    </xf>
    <xf numFmtId="0" fontId="11" fillId="0" borderId="0" xfId="0" applyFont="1" applyAlignment="1">
      <alignment horizontal="left" vertical="center" wrapText="1"/>
    </xf>
    <xf numFmtId="3" fontId="5" fillId="0" borderId="13" xfId="0" applyNumberFormat="1" applyFont="1" applyBorder="1" applyAlignment="1">
      <alignment horizontal="center" vertical="center" wrapText="1"/>
    </xf>
    <xf numFmtId="4" fontId="5" fillId="2" borderId="13" xfId="0" applyNumberFormat="1" applyFont="1" applyFill="1" applyBorder="1" applyAlignment="1">
      <alignment horizontal="center" vertical="center"/>
    </xf>
    <xf numFmtId="4" fontId="5" fillId="0" borderId="13" xfId="0" applyNumberFormat="1" applyFont="1" applyBorder="1" applyAlignment="1">
      <alignment horizontal="center" vertical="center" wrapText="1"/>
    </xf>
    <xf numFmtId="4" fontId="5" fillId="2" borderId="13" xfId="0" applyNumberFormat="1" applyFont="1" applyFill="1" applyBorder="1" applyAlignment="1">
      <alignment horizontal="center" vertical="center" wrapText="1"/>
    </xf>
    <xf numFmtId="0" fontId="12" fillId="0" borderId="0" xfId="0" applyFont="1" applyAlignment="1">
      <alignment horizontal="center" vertical="center"/>
    </xf>
    <xf numFmtId="0" fontId="5" fillId="0" borderId="0" xfId="0" applyFont="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wrapText="1"/>
    </xf>
    <xf numFmtId="4" fontId="13" fillId="2" borderId="1" xfId="0" applyNumberFormat="1" applyFont="1" applyFill="1" applyBorder="1" applyAlignment="1">
      <alignment horizontal="right" wrapText="1"/>
    </xf>
    <xf numFmtId="0" fontId="1" fillId="3" borderId="0" xfId="0" applyFont="1" applyFill="1" applyAlignment="1">
      <alignment horizontal="center" vertical="center"/>
    </xf>
    <xf numFmtId="0" fontId="1" fillId="4" borderId="22" xfId="0" applyFont="1" applyFill="1" applyBorder="1" applyAlignment="1">
      <alignment horizontal="center" vertical="center"/>
    </xf>
    <xf numFmtId="0" fontId="5" fillId="4" borderId="20" xfId="0" applyFont="1" applyFill="1" applyBorder="1" applyAlignment="1">
      <alignment horizontal="left" vertical="center" wrapText="1"/>
    </xf>
    <xf numFmtId="3" fontId="1" fillId="4" borderId="8" xfId="0" applyNumberFormat="1" applyFont="1" applyFill="1" applyBorder="1" applyAlignment="1">
      <alignment horizontal="center" vertical="center" wrapText="1"/>
    </xf>
    <xf numFmtId="4" fontId="1" fillId="4" borderId="21" xfId="0" applyNumberFormat="1" applyFont="1" applyFill="1" applyBorder="1" applyAlignment="1">
      <alignment horizontal="center" vertical="center" wrapText="1"/>
    </xf>
    <xf numFmtId="3" fontId="1" fillId="4" borderId="21" xfId="0" applyNumberFormat="1" applyFont="1" applyFill="1" applyBorder="1" applyAlignment="1">
      <alignment horizontal="center" vertical="center" wrapText="1"/>
    </xf>
    <xf numFmtId="4" fontId="1" fillId="4" borderId="17" xfId="0" applyNumberFormat="1" applyFont="1" applyFill="1" applyBorder="1" applyAlignment="1">
      <alignment horizontal="center" vertical="center" wrapText="1"/>
    </xf>
    <xf numFmtId="4" fontId="5" fillId="4" borderId="18" xfId="0" applyNumberFormat="1" applyFont="1" applyFill="1" applyBorder="1" applyAlignment="1">
      <alignment horizontal="center" vertical="center" wrapText="1"/>
    </xf>
    <xf numFmtId="0" fontId="0" fillId="3" borderId="0" xfId="0" applyFill="1"/>
    <xf numFmtId="0" fontId="10" fillId="3" borderId="0" xfId="0" applyFont="1" applyFill="1"/>
    <xf numFmtId="0" fontId="1" fillId="3" borderId="22" xfId="0" applyFont="1" applyFill="1" applyBorder="1" applyAlignment="1">
      <alignment horizontal="center" vertical="center"/>
    </xf>
    <xf numFmtId="0" fontId="5" fillId="3" borderId="20" xfId="0" applyFont="1" applyFill="1" applyBorder="1" applyAlignment="1">
      <alignment horizontal="left" vertical="center" wrapText="1"/>
    </xf>
    <xf numFmtId="3" fontId="1" fillId="3" borderId="8" xfId="0" applyNumberFormat="1" applyFont="1" applyFill="1" applyBorder="1" applyAlignment="1">
      <alignment horizontal="center" vertical="center" wrapText="1"/>
    </xf>
    <xf numFmtId="4" fontId="1" fillId="3" borderId="21" xfId="0" applyNumberFormat="1" applyFont="1" applyFill="1" applyBorder="1" applyAlignment="1">
      <alignment horizontal="center" vertical="center" wrapText="1"/>
    </xf>
    <xf numFmtId="3" fontId="1" fillId="3" borderId="21" xfId="0" applyNumberFormat="1" applyFont="1" applyFill="1" applyBorder="1" applyAlignment="1">
      <alignment horizontal="center" vertical="center" wrapText="1"/>
    </xf>
    <xf numFmtId="4" fontId="1" fillId="3" borderId="17" xfId="0" applyNumberFormat="1" applyFont="1" applyFill="1" applyBorder="1" applyAlignment="1">
      <alignment horizontal="center" vertical="center" wrapText="1"/>
    </xf>
    <xf numFmtId="0" fontId="11" fillId="0" borderId="5" xfId="0" applyFont="1" applyBorder="1" applyAlignment="1">
      <alignment horizontal="left" vertical="center" wrapText="1"/>
    </xf>
    <xf numFmtId="0" fontId="4" fillId="0" borderId="6" xfId="0" applyFont="1" applyBorder="1"/>
    <xf numFmtId="0" fontId="13" fillId="2" borderId="29" xfId="0" applyFont="1" applyFill="1" applyBorder="1" applyAlignment="1">
      <alignment horizontal="left" wrapText="1"/>
    </xf>
    <xf numFmtId="0" fontId="4" fillId="0" borderId="30" xfId="0" applyFont="1" applyBorder="1"/>
    <xf numFmtId="0" fontId="4" fillId="0" borderId="31" xfId="0" applyFont="1" applyBorder="1"/>
    <xf numFmtId="0" fontId="3" fillId="0" borderId="2" xfId="0" applyFont="1" applyBorder="1" applyAlignment="1">
      <alignment horizontal="center" vertical="center" wrapText="1"/>
    </xf>
    <xf numFmtId="0" fontId="4" fillId="0" borderId="2" xfId="0" applyFont="1" applyBorder="1"/>
    <xf numFmtId="0" fontId="5" fillId="0" borderId="3" xfId="0" applyFont="1" applyBorder="1" applyAlignment="1">
      <alignment horizontal="center" vertical="center" wrapText="1"/>
    </xf>
    <xf numFmtId="0" fontId="4" fillId="0" borderId="8" xfId="0" applyFont="1" applyBorder="1"/>
    <xf numFmtId="0" fontId="5" fillId="0" borderId="4" xfId="0" applyFont="1" applyBorder="1" applyAlignment="1">
      <alignment horizontal="center" vertical="center" wrapText="1"/>
    </xf>
    <xf numFmtId="0" fontId="4" fillId="0" borderId="9" xfId="0" applyFont="1" applyBorder="1"/>
    <xf numFmtId="0" fontId="6" fillId="0" borderId="5" xfId="0" applyFont="1" applyBorder="1" applyAlignment="1">
      <alignment horizontal="center" vertical="center" wrapText="1"/>
    </xf>
    <xf numFmtId="0" fontId="5" fillId="2" borderId="7" xfId="0" applyFont="1" applyFill="1" applyBorder="1" applyAlignment="1">
      <alignment horizontal="center" vertical="center" wrapText="1"/>
    </xf>
    <xf numFmtId="0" fontId="4" fillId="0" borderId="11" xfId="0" applyFont="1" applyBorder="1"/>
  </cellXfs>
  <cellStyles count="1">
    <cellStyle name="Звичайний" xfId="0" builtinId="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00"/>
  <sheetViews>
    <sheetView tabSelected="1" zoomScale="70" zoomScaleNormal="70" workbookViewId="0">
      <selection activeCell="I2" sqref="I2"/>
    </sheetView>
  </sheetViews>
  <sheetFormatPr defaultColWidth="14.453125" defaultRowHeight="15" customHeight="1" x14ac:dyDescent="0.35"/>
  <cols>
    <col min="1" max="2" width="5.453125" customWidth="1"/>
    <col min="3" max="3" width="37.90625" customWidth="1"/>
    <col min="4" max="4" width="28.54296875" customWidth="1"/>
    <col min="5" max="5" width="26.54296875" customWidth="1"/>
    <col min="6" max="6" width="27.90625" customWidth="1"/>
    <col min="7" max="7" width="26.453125" customWidth="1"/>
    <col min="8" max="8" width="50.54296875" customWidth="1"/>
  </cols>
  <sheetData>
    <row r="1" spans="1:10" ht="138.5" customHeight="1" x14ac:dyDescent="0.35">
      <c r="A1" s="1"/>
      <c r="B1" s="1"/>
      <c r="C1" s="2"/>
      <c r="D1" s="2"/>
      <c r="E1" s="2"/>
      <c r="F1" s="2"/>
      <c r="G1" s="2"/>
      <c r="H1" s="3" t="s">
        <v>37</v>
      </c>
    </row>
    <row r="2" spans="1:10" ht="123" customHeight="1" x14ac:dyDescent="0.35">
      <c r="A2" s="4"/>
      <c r="B2" s="65" t="s">
        <v>0</v>
      </c>
      <c r="C2" s="66"/>
      <c r="D2" s="66"/>
      <c r="E2" s="66"/>
      <c r="F2" s="66"/>
      <c r="G2" s="66"/>
      <c r="H2" s="66"/>
    </row>
    <row r="3" spans="1:10" ht="201" customHeight="1" x14ac:dyDescent="0.35">
      <c r="A3" s="5"/>
      <c r="B3" s="67" t="s">
        <v>1</v>
      </c>
      <c r="C3" s="69" t="s">
        <v>2</v>
      </c>
      <c r="D3" s="71" t="s">
        <v>34</v>
      </c>
      <c r="E3" s="61"/>
      <c r="F3" s="71" t="s">
        <v>3</v>
      </c>
      <c r="G3" s="61"/>
      <c r="H3" s="72" t="s">
        <v>4</v>
      </c>
    </row>
    <row r="4" spans="1:10" ht="24.75" customHeight="1" x14ac:dyDescent="0.35">
      <c r="A4" s="5"/>
      <c r="B4" s="68"/>
      <c r="C4" s="70"/>
      <c r="D4" s="6" t="s">
        <v>5</v>
      </c>
      <c r="E4" s="6" t="s">
        <v>6</v>
      </c>
      <c r="F4" s="6" t="s">
        <v>5</v>
      </c>
      <c r="G4" s="6" t="s">
        <v>6</v>
      </c>
      <c r="H4" s="73"/>
    </row>
    <row r="5" spans="1:10" ht="15" customHeight="1" x14ac:dyDescent="0.35">
      <c r="A5" s="7"/>
      <c r="B5" s="8">
        <v>1</v>
      </c>
      <c r="C5" s="9">
        <v>2</v>
      </c>
      <c r="D5" s="10">
        <v>3</v>
      </c>
      <c r="E5" s="11">
        <v>4</v>
      </c>
      <c r="F5" s="12">
        <v>5</v>
      </c>
      <c r="G5" s="11">
        <v>6</v>
      </c>
      <c r="H5" s="11">
        <v>7</v>
      </c>
    </row>
    <row r="6" spans="1:10" ht="18" customHeight="1" x14ac:dyDescent="0.35">
      <c r="A6" s="1"/>
      <c r="B6" s="13">
        <v>1</v>
      </c>
      <c r="C6" s="14" t="s">
        <v>7</v>
      </c>
      <c r="D6" s="15">
        <v>925</v>
      </c>
      <c r="E6" s="16">
        <f t="shared" ref="E6:E31" si="0">D6*332.17</f>
        <v>307257.25</v>
      </c>
      <c r="F6" s="17">
        <v>1372</v>
      </c>
      <c r="G6" s="18">
        <f t="shared" ref="G6:G32" si="1">F6*149.57</f>
        <v>205210.03999999998</v>
      </c>
      <c r="H6" s="19">
        <f t="shared" ref="H6:H31" si="2">E6+G6</f>
        <v>512467.29</v>
      </c>
      <c r="I6" s="20"/>
    </row>
    <row r="7" spans="1:10" ht="18" customHeight="1" x14ac:dyDescent="0.35">
      <c r="A7" s="1"/>
      <c r="B7" s="21">
        <v>2</v>
      </c>
      <c r="C7" s="22" t="s">
        <v>8</v>
      </c>
      <c r="D7" s="15">
        <v>577</v>
      </c>
      <c r="E7" s="23">
        <f t="shared" si="0"/>
        <v>191662.09</v>
      </c>
      <c r="F7" s="24">
        <v>51</v>
      </c>
      <c r="G7" s="18">
        <f t="shared" si="1"/>
        <v>7628.07</v>
      </c>
      <c r="H7" s="19">
        <f t="shared" si="2"/>
        <v>199290.16</v>
      </c>
      <c r="I7" s="20"/>
    </row>
    <row r="8" spans="1:10" ht="18" customHeight="1" x14ac:dyDescent="0.35">
      <c r="A8" s="1"/>
      <c r="B8" s="25">
        <v>3</v>
      </c>
      <c r="C8" s="22" t="s">
        <v>9</v>
      </c>
      <c r="D8" s="15">
        <v>1834</v>
      </c>
      <c r="E8" s="23">
        <f t="shared" si="0"/>
        <v>609199.78</v>
      </c>
      <c r="F8" s="24">
        <v>656</v>
      </c>
      <c r="G8" s="18">
        <f t="shared" si="1"/>
        <v>98117.92</v>
      </c>
      <c r="H8" s="19">
        <f t="shared" si="2"/>
        <v>707317.70000000007</v>
      </c>
    </row>
    <row r="9" spans="1:10" ht="18" customHeight="1" x14ac:dyDescent="0.35">
      <c r="A9" s="1"/>
      <c r="B9" s="21">
        <v>4</v>
      </c>
      <c r="C9" s="22" t="s">
        <v>10</v>
      </c>
      <c r="D9" s="15">
        <v>118</v>
      </c>
      <c r="E9" s="23">
        <f t="shared" si="0"/>
        <v>39196.060000000005</v>
      </c>
      <c r="F9" s="24">
        <v>445</v>
      </c>
      <c r="G9" s="18">
        <f t="shared" si="1"/>
        <v>66558.649999999994</v>
      </c>
      <c r="H9" s="19">
        <f t="shared" si="2"/>
        <v>105754.70999999999</v>
      </c>
    </row>
    <row r="10" spans="1:10" ht="18" customHeight="1" x14ac:dyDescent="0.35">
      <c r="A10" s="1"/>
      <c r="B10" s="25">
        <v>5</v>
      </c>
      <c r="C10" s="22" t="s">
        <v>11</v>
      </c>
      <c r="D10" s="15">
        <v>352</v>
      </c>
      <c r="E10" s="23">
        <f t="shared" si="0"/>
        <v>116923.84000000001</v>
      </c>
      <c r="F10" s="24">
        <v>201</v>
      </c>
      <c r="G10" s="18">
        <f t="shared" si="1"/>
        <v>30063.57</v>
      </c>
      <c r="H10" s="19">
        <f t="shared" si="2"/>
        <v>146987.41</v>
      </c>
    </row>
    <row r="11" spans="1:10" ht="18" customHeight="1" x14ac:dyDescent="0.35">
      <c r="A11" s="1"/>
      <c r="B11" s="21">
        <v>6</v>
      </c>
      <c r="C11" s="22" t="s">
        <v>12</v>
      </c>
      <c r="D11" s="15">
        <v>1038</v>
      </c>
      <c r="E11" s="23">
        <f t="shared" si="0"/>
        <v>344792.46</v>
      </c>
      <c r="F11" s="24">
        <v>387</v>
      </c>
      <c r="G11" s="18">
        <f t="shared" si="1"/>
        <v>57883.59</v>
      </c>
      <c r="H11" s="19">
        <f t="shared" si="2"/>
        <v>402676.05000000005</v>
      </c>
      <c r="J11" s="26"/>
    </row>
    <row r="12" spans="1:10" s="52" customFormat="1" ht="18" customHeight="1" x14ac:dyDescent="0.35">
      <c r="A12" s="44"/>
      <c r="B12" s="45">
        <v>7</v>
      </c>
      <c r="C12" s="46" t="s">
        <v>13</v>
      </c>
      <c r="D12" s="47">
        <v>1201</v>
      </c>
      <c r="E12" s="48">
        <f t="shared" si="0"/>
        <v>398936.17000000004</v>
      </c>
      <c r="F12" s="49">
        <v>291</v>
      </c>
      <c r="G12" s="50">
        <f t="shared" si="1"/>
        <v>43524.869999999995</v>
      </c>
      <c r="H12" s="51">
        <f t="shared" si="2"/>
        <v>442461.04000000004</v>
      </c>
      <c r="J12" s="53"/>
    </row>
    <row r="13" spans="1:10" ht="18" customHeight="1" x14ac:dyDescent="0.35">
      <c r="A13" s="1"/>
      <c r="B13" s="21">
        <v>8</v>
      </c>
      <c r="C13" s="22" t="s">
        <v>14</v>
      </c>
      <c r="D13" s="15">
        <v>1007</v>
      </c>
      <c r="E13" s="23">
        <f t="shared" si="0"/>
        <v>334495.19</v>
      </c>
      <c r="F13" s="24">
        <v>0</v>
      </c>
      <c r="G13" s="18">
        <f t="shared" si="1"/>
        <v>0</v>
      </c>
      <c r="H13" s="19">
        <f t="shared" si="2"/>
        <v>334495.19</v>
      </c>
      <c r="J13" s="26"/>
    </row>
    <row r="14" spans="1:10" ht="18" customHeight="1" x14ac:dyDescent="0.35">
      <c r="A14" s="1"/>
      <c r="B14" s="25">
        <v>9</v>
      </c>
      <c r="C14" s="22" t="s">
        <v>15</v>
      </c>
      <c r="D14" s="15">
        <v>0</v>
      </c>
      <c r="E14" s="23">
        <f t="shared" si="0"/>
        <v>0</v>
      </c>
      <c r="F14" s="24">
        <v>407</v>
      </c>
      <c r="G14" s="18">
        <f t="shared" si="1"/>
        <v>60874.99</v>
      </c>
      <c r="H14" s="19">
        <f t="shared" si="2"/>
        <v>60874.99</v>
      </c>
    </row>
    <row r="15" spans="1:10" ht="18" customHeight="1" x14ac:dyDescent="0.35">
      <c r="A15" s="1"/>
      <c r="B15" s="21">
        <v>10</v>
      </c>
      <c r="C15" s="22" t="s">
        <v>16</v>
      </c>
      <c r="D15" s="15">
        <v>463</v>
      </c>
      <c r="E15" s="23">
        <f t="shared" si="0"/>
        <v>153794.71000000002</v>
      </c>
      <c r="F15" s="24">
        <v>0</v>
      </c>
      <c r="G15" s="18">
        <f t="shared" si="1"/>
        <v>0</v>
      </c>
      <c r="H15" s="19">
        <f t="shared" si="2"/>
        <v>153794.71000000002</v>
      </c>
    </row>
    <row r="16" spans="1:10" s="52" customFormat="1" ht="18" customHeight="1" x14ac:dyDescent="0.35">
      <c r="A16" s="44"/>
      <c r="B16" s="54">
        <v>11</v>
      </c>
      <c r="C16" s="55" t="s">
        <v>17</v>
      </c>
      <c r="D16" s="56">
        <f>213-213</f>
        <v>0</v>
      </c>
      <c r="E16" s="57">
        <f t="shared" si="0"/>
        <v>0</v>
      </c>
      <c r="F16" s="58">
        <v>0</v>
      </c>
      <c r="G16" s="59">
        <f t="shared" si="1"/>
        <v>0</v>
      </c>
      <c r="H16" s="19">
        <f t="shared" si="2"/>
        <v>0</v>
      </c>
    </row>
    <row r="17" spans="1:8" ht="18" customHeight="1" x14ac:dyDescent="0.35">
      <c r="A17" s="1"/>
      <c r="B17" s="21">
        <v>12</v>
      </c>
      <c r="C17" s="22" t="s">
        <v>18</v>
      </c>
      <c r="D17" s="15">
        <v>1625</v>
      </c>
      <c r="E17" s="23">
        <f t="shared" si="0"/>
        <v>539776.25</v>
      </c>
      <c r="F17" s="24">
        <v>2515</v>
      </c>
      <c r="G17" s="18">
        <f t="shared" si="1"/>
        <v>376168.55</v>
      </c>
      <c r="H17" s="19">
        <f t="shared" si="2"/>
        <v>915944.8</v>
      </c>
    </row>
    <row r="18" spans="1:8" ht="18" customHeight="1" x14ac:dyDescent="0.35">
      <c r="A18" s="1"/>
      <c r="B18" s="25">
        <v>13</v>
      </c>
      <c r="C18" s="22" t="s">
        <v>19</v>
      </c>
      <c r="D18" s="15">
        <v>676</v>
      </c>
      <c r="E18" s="23">
        <f t="shared" si="0"/>
        <v>224546.92</v>
      </c>
      <c r="F18" s="24">
        <v>907</v>
      </c>
      <c r="G18" s="18">
        <f t="shared" si="1"/>
        <v>135659.99</v>
      </c>
      <c r="H18" s="19">
        <f t="shared" si="2"/>
        <v>360206.91000000003</v>
      </c>
    </row>
    <row r="19" spans="1:8" ht="18" customHeight="1" x14ac:dyDescent="0.35">
      <c r="A19" s="1"/>
      <c r="B19" s="21">
        <v>14</v>
      </c>
      <c r="C19" s="22" t="s">
        <v>20</v>
      </c>
      <c r="D19" s="15">
        <v>2017</v>
      </c>
      <c r="E19" s="23">
        <f t="shared" si="0"/>
        <v>669986.89</v>
      </c>
      <c r="F19" s="24">
        <v>1229</v>
      </c>
      <c r="G19" s="18">
        <f t="shared" si="1"/>
        <v>183821.53</v>
      </c>
      <c r="H19" s="19">
        <f t="shared" si="2"/>
        <v>853808.42</v>
      </c>
    </row>
    <row r="20" spans="1:8" ht="18" customHeight="1" x14ac:dyDescent="0.35">
      <c r="A20" s="1"/>
      <c r="B20" s="25">
        <v>15</v>
      </c>
      <c r="C20" s="22" t="s">
        <v>21</v>
      </c>
      <c r="D20" s="15">
        <v>891</v>
      </c>
      <c r="E20" s="23">
        <f t="shared" si="0"/>
        <v>295963.47000000003</v>
      </c>
      <c r="F20" s="24">
        <v>1188</v>
      </c>
      <c r="G20" s="18">
        <f t="shared" si="1"/>
        <v>177689.16</v>
      </c>
      <c r="H20" s="19">
        <f t="shared" si="2"/>
        <v>473652.63</v>
      </c>
    </row>
    <row r="21" spans="1:8" ht="18" customHeight="1" x14ac:dyDescent="0.35">
      <c r="A21" s="1"/>
      <c r="B21" s="21">
        <v>16</v>
      </c>
      <c r="C21" s="22" t="s">
        <v>22</v>
      </c>
      <c r="D21" s="15">
        <v>1579</v>
      </c>
      <c r="E21" s="23">
        <f t="shared" si="0"/>
        <v>524496.43000000005</v>
      </c>
      <c r="F21" s="24">
        <v>0</v>
      </c>
      <c r="G21" s="18">
        <f t="shared" si="1"/>
        <v>0</v>
      </c>
      <c r="H21" s="19">
        <f t="shared" si="2"/>
        <v>524496.43000000005</v>
      </c>
    </row>
    <row r="22" spans="1:8" ht="18" customHeight="1" x14ac:dyDescent="0.35">
      <c r="A22" s="1"/>
      <c r="B22" s="25">
        <v>17</v>
      </c>
      <c r="C22" s="22" t="s">
        <v>23</v>
      </c>
      <c r="D22" s="15">
        <f>308+71</f>
        <v>379</v>
      </c>
      <c r="E22" s="23">
        <f t="shared" si="0"/>
        <v>125892.43000000001</v>
      </c>
      <c r="F22" s="24">
        <v>454</v>
      </c>
      <c r="G22" s="18">
        <f t="shared" si="1"/>
        <v>67904.78</v>
      </c>
      <c r="H22" s="19">
        <f t="shared" si="2"/>
        <v>193797.21000000002</v>
      </c>
    </row>
    <row r="23" spans="1:8" ht="18" customHeight="1" x14ac:dyDescent="0.35">
      <c r="A23" s="1"/>
      <c r="B23" s="21">
        <v>18</v>
      </c>
      <c r="C23" s="22" t="s">
        <v>24</v>
      </c>
      <c r="D23" s="15">
        <v>435</v>
      </c>
      <c r="E23" s="23">
        <f t="shared" si="0"/>
        <v>144493.95000000001</v>
      </c>
      <c r="F23" s="24">
        <v>93</v>
      </c>
      <c r="G23" s="18">
        <f t="shared" si="1"/>
        <v>13910.01</v>
      </c>
      <c r="H23" s="19">
        <f t="shared" si="2"/>
        <v>158403.96000000002</v>
      </c>
    </row>
    <row r="24" spans="1:8" ht="18" customHeight="1" x14ac:dyDescent="0.35">
      <c r="A24" s="1"/>
      <c r="B24" s="25">
        <v>19</v>
      </c>
      <c r="C24" s="22" t="s">
        <v>25</v>
      </c>
      <c r="D24" s="15">
        <v>983</v>
      </c>
      <c r="E24" s="23">
        <f t="shared" si="0"/>
        <v>326523.11000000004</v>
      </c>
      <c r="F24" s="24">
        <v>414</v>
      </c>
      <c r="G24" s="18">
        <f t="shared" si="1"/>
        <v>61921.979999999996</v>
      </c>
      <c r="H24" s="19">
        <f t="shared" si="2"/>
        <v>388445.09</v>
      </c>
    </row>
    <row r="25" spans="1:8" ht="18" customHeight="1" x14ac:dyDescent="0.35">
      <c r="A25" s="1"/>
      <c r="B25" s="21">
        <v>20</v>
      </c>
      <c r="C25" s="22" t="s">
        <v>26</v>
      </c>
      <c r="D25" s="15">
        <v>60</v>
      </c>
      <c r="E25" s="23">
        <f t="shared" si="0"/>
        <v>19930.2</v>
      </c>
      <c r="F25" s="24">
        <v>0</v>
      </c>
      <c r="G25" s="18">
        <f t="shared" si="1"/>
        <v>0</v>
      </c>
      <c r="H25" s="19">
        <f t="shared" si="2"/>
        <v>19930.2</v>
      </c>
    </row>
    <row r="26" spans="1:8" ht="18" customHeight="1" x14ac:dyDescent="0.35">
      <c r="A26" s="1"/>
      <c r="B26" s="25">
        <v>21</v>
      </c>
      <c r="C26" s="22" t="s">
        <v>27</v>
      </c>
      <c r="D26" s="15">
        <v>873</v>
      </c>
      <c r="E26" s="23">
        <f t="shared" si="0"/>
        <v>289984.41000000003</v>
      </c>
      <c r="F26" s="24">
        <v>94</v>
      </c>
      <c r="G26" s="18">
        <f t="shared" si="1"/>
        <v>14059.58</v>
      </c>
      <c r="H26" s="19">
        <f t="shared" si="2"/>
        <v>304043.99000000005</v>
      </c>
    </row>
    <row r="27" spans="1:8" ht="18" customHeight="1" x14ac:dyDescent="0.35">
      <c r="A27" s="1"/>
      <c r="B27" s="21">
        <v>22</v>
      </c>
      <c r="C27" s="22" t="s">
        <v>28</v>
      </c>
      <c r="D27" s="15">
        <v>815</v>
      </c>
      <c r="E27" s="23">
        <f t="shared" si="0"/>
        <v>270718.55</v>
      </c>
      <c r="F27" s="24">
        <v>1069</v>
      </c>
      <c r="G27" s="18">
        <f t="shared" si="1"/>
        <v>159890.32999999999</v>
      </c>
      <c r="H27" s="19">
        <f t="shared" si="2"/>
        <v>430608.88</v>
      </c>
    </row>
    <row r="28" spans="1:8" ht="18" customHeight="1" x14ac:dyDescent="0.35">
      <c r="A28" s="1"/>
      <c r="B28" s="25">
        <v>23</v>
      </c>
      <c r="C28" s="22" t="s">
        <v>29</v>
      </c>
      <c r="D28" s="15">
        <v>436</v>
      </c>
      <c r="E28" s="23">
        <f t="shared" si="0"/>
        <v>144826.12</v>
      </c>
      <c r="F28" s="24">
        <v>406</v>
      </c>
      <c r="G28" s="18">
        <f t="shared" si="1"/>
        <v>60725.42</v>
      </c>
      <c r="H28" s="19">
        <f t="shared" si="2"/>
        <v>205551.53999999998</v>
      </c>
    </row>
    <row r="29" spans="1:8" ht="18" customHeight="1" x14ac:dyDescent="0.35">
      <c r="A29" s="1"/>
      <c r="B29" s="21">
        <v>24</v>
      </c>
      <c r="C29" s="22" t="s">
        <v>30</v>
      </c>
      <c r="D29" s="15">
        <f>740+71</f>
        <v>811</v>
      </c>
      <c r="E29" s="23">
        <f t="shared" si="0"/>
        <v>269389.87</v>
      </c>
      <c r="F29" s="24">
        <v>573</v>
      </c>
      <c r="G29" s="18">
        <f t="shared" si="1"/>
        <v>85703.61</v>
      </c>
      <c r="H29" s="19">
        <f t="shared" si="2"/>
        <v>355093.48</v>
      </c>
    </row>
    <row r="30" spans="1:8" ht="18" customHeight="1" x14ac:dyDescent="0.35">
      <c r="A30" s="1"/>
      <c r="B30" s="25">
        <v>25</v>
      </c>
      <c r="C30" s="22" t="s">
        <v>31</v>
      </c>
      <c r="D30" s="15">
        <f>1196+71</f>
        <v>1267</v>
      </c>
      <c r="E30" s="23">
        <f t="shared" si="0"/>
        <v>420859.39</v>
      </c>
      <c r="F30" s="24">
        <v>1809</v>
      </c>
      <c r="G30" s="18">
        <f t="shared" si="1"/>
        <v>270572.13</v>
      </c>
      <c r="H30" s="19">
        <f t="shared" si="2"/>
        <v>691431.52</v>
      </c>
    </row>
    <row r="31" spans="1:8" ht="21" customHeight="1" x14ac:dyDescent="0.35">
      <c r="A31" s="1"/>
      <c r="B31" s="27">
        <v>26</v>
      </c>
      <c r="C31" s="28" t="s">
        <v>32</v>
      </c>
      <c r="D31" s="29">
        <v>1453</v>
      </c>
      <c r="E31" s="30">
        <f t="shared" si="0"/>
        <v>482643.01</v>
      </c>
      <c r="F31" s="31">
        <v>0</v>
      </c>
      <c r="G31" s="32">
        <f t="shared" si="1"/>
        <v>0</v>
      </c>
      <c r="H31" s="33">
        <f t="shared" si="2"/>
        <v>482643.01</v>
      </c>
    </row>
    <row r="32" spans="1:8" ht="27.75" customHeight="1" x14ac:dyDescent="0.35">
      <c r="A32" s="34"/>
      <c r="B32" s="60" t="s">
        <v>33</v>
      </c>
      <c r="C32" s="61"/>
      <c r="D32" s="35">
        <f>SUM(SUM(D6:D31))</f>
        <v>21815</v>
      </c>
      <c r="E32" s="36">
        <f>SUM(E6:E31)</f>
        <v>7246288.5499999998</v>
      </c>
      <c r="F32" s="35">
        <f>SUM(SUM(F6:F31))</f>
        <v>14561</v>
      </c>
      <c r="G32" s="37">
        <f t="shared" si="1"/>
        <v>2177888.77</v>
      </c>
      <c r="H32" s="38">
        <f>SUM(SUM(H6:H31))</f>
        <v>9424177.3199999984</v>
      </c>
    </row>
    <row r="33" spans="1:8" ht="17.25" customHeight="1" x14ac:dyDescent="0.35">
      <c r="A33" s="39"/>
      <c r="B33" s="39"/>
      <c r="C33" s="40"/>
      <c r="D33" s="40"/>
      <c r="E33" s="40"/>
      <c r="F33" s="40"/>
      <c r="G33" s="40"/>
      <c r="H33" s="41"/>
    </row>
    <row r="34" spans="1:8" ht="17.25" customHeight="1" x14ac:dyDescent="0.35">
      <c r="A34" s="39"/>
      <c r="B34" s="39"/>
      <c r="C34" s="40"/>
      <c r="D34" s="40"/>
      <c r="E34" s="40"/>
      <c r="F34" s="40"/>
      <c r="G34" s="40"/>
      <c r="H34" s="41"/>
    </row>
    <row r="35" spans="1:8" ht="69.75" customHeight="1" x14ac:dyDescent="0.45">
      <c r="A35" s="42"/>
      <c r="B35" s="62" t="s">
        <v>35</v>
      </c>
      <c r="C35" s="63"/>
      <c r="D35" s="64"/>
      <c r="E35" s="26"/>
      <c r="F35" s="26"/>
      <c r="G35" s="26"/>
      <c r="H35" s="43" t="s">
        <v>36</v>
      </c>
    </row>
    <row r="36" spans="1:8" ht="14.25" customHeight="1" x14ac:dyDescent="0.35"/>
    <row r="37" spans="1:8" ht="14.25" customHeight="1" x14ac:dyDescent="0.35"/>
    <row r="38" spans="1:8" ht="14.25" customHeight="1" x14ac:dyDescent="0.35"/>
    <row r="39" spans="1:8" ht="14.25" customHeight="1" x14ac:dyDescent="0.35"/>
    <row r="40" spans="1:8" ht="14.25" customHeight="1" x14ac:dyDescent="0.35"/>
    <row r="41" spans="1:8" ht="14.25" customHeight="1" x14ac:dyDescent="0.35"/>
    <row r="42" spans="1:8" ht="14.25" customHeight="1" x14ac:dyDescent="0.35"/>
    <row r="43" spans="1:8" ht="14.25" customHeight="1" x14ac:dyDescent="0.35"/>
    <row r="44" spans="1:8" ht="14.25" customHeight="1" x14ac:dyDescent="0.35"/>
    <row r="45" spans="1:8" ht="14.25" customHeight="1" x14ac:dyDescent="0.35"/>
    <row r="46" spans="1:8" ht="14.25" customHeight="1" x14ac:dyDescent="0.35"/>
    <row r="47" spans="1:8" ht="14.25" customHeight="1" x14ac:dyDescent="0.35"/>
    <row r="48" spans="1: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8">
    <mergeCell ref="B32:C32"/>
    <mergeCell ref="B35:D35"/>
    <mergeCell ref="B2:H2"/>
    <mergeCell ref="B3:B4"/>
    <mergeCell ref="C3:C4"/>
    <mergeCell ref="D3:E3"/>
    <mergeCell ref="F3:G3"/>
    <mergeCell ref="H3:H4"/>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dcterms:created xsi:type="dcterms:W3CDTF">2021-10-04T14:29:35Z</dcterms:created>
  <dcterms:modified xsi:type="dcterms:W3CDTF">2024-03-05T08:14:03Z</dcterms:modified>
</cp:coreProperties>
</file>