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Доросла онкологія\237-Р\"/>
    </mc:Choice>
  </mc:AlternateContent>
  <xr:revisionPtr revIDLastSave="0" documentId="13_ncr:1_{C54933A9-5A43-44C5-8E1E-2DDF35026453}"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WbJoZsAny62H7sijtKexuaXhnVYYCbUrE7+xjW8AWIg="/>
    </ext>
  </extLst>
</workbook>
</file>

<file path=xl/calcChain.xml><?xml version="1.0" encoding="utf-8"?>
<calcChain xmlns="http://schemas.openxmlformats.org/spreadsheetml/2006/main">
  <c r="N17" i="1" l="1"/>
  <c r="N24" i="1"/>
  <c r="N16" i="1"/>
  <c r="I7" i="1" l="1"/>
  <c r="I8" i="1"/>
  <c r="I9" i="1"/>
  <c r="I10" i="1"/>
  <c r="I11" i="1"/>
  <c r="I12" i="1"/>
  <c r="I13" i="1"/>
  <c r="I14" i="1"/>
  <c r="I15" i="1"/>
  <c r="I16" i="1"/>
  <c r="I17" i="1"/>
  <c r="I18" i="1"/>
  <c r="I19" i="1"/>
  <c r="I20" i="1"/>
  <c r="I21" i="1"/>
  <c r="I22" i="1"/>
  <c r="I23" i="1"/>
  <c r="I24" i="1"/>
  <c r="I25" i="1"/>
  <c r="I26" i="1"/>
  <c r="I27" i="1"/>
  <c r="I28" i="1"/>
  <c r="I29" i="1"/>
  <c r="I30" i="1"/>
  <c r="I31" i="1"/>
  <c r="I32" i="1"/>
  <c r="I6" i="1"/>
  <c r="F7" i="1"/>
  <c r="F8" i="1"/>
  <c r="F9" i="1"/>
  <c r="F10" i="1"/>
  <c r="F11" i="1"/>
  <c r="F12" i="1"/>
  <c r="F13" i="1"/>
  <c r="F14" i="1"/>
  <c r="F15" i="1"/>
  <c r="F16" i="1"/>
  <c r="F17" i="1"/>
  <c r="F18" i="1"/>
  <c r="F19" i="1"/>
  <c r="F20" i="1"/>
  <c r="F21" i="1"/>
  <c r="F22" i="1"/>
  <c r="F23" i="1"/>
  <c r="F24" i="1"/>
  <c r="F25" i="1"/>
  <c r="F26" i="1"/>
  <c r="F27" i="1"/>
  <c r="F28" i="1"/>
  <c r="F29" i="1"/>
  <c r="F30" i="1"/>
  <c r="F31" i="1"/>
  <c r="F32" i="1"/>
  <c r="F6" i="1"/>
  <c r="H7" i="1"/>
  <c r="H8" i="1"/>
  <c r="H9" i="1"/>
  <c r="H10" i="1"/>
  <c r="H11" i="1"/>
  <c r="H12" i="1"/>
  <c r="H13" i="1"/>
  <c r="H14" i="1"/>
  <c r="H15" i="1"/>
  <c r="H16" i="1"/>
  <c r="H17" i="1"/>
  <c r="H18" i="1"/>
  <c r="H19" i="1"/>
  <c r="H20" i="1"/>
  <c r="H21" i="1"/>
  <c r="H22" i="1"/>
  <c r="H23" i="1"/>
  <c r="H24" i="1"/>
  <c r="H25" i="1"/>
  <c r="H26" i="1"/>
  <c r="H27" i="1"/>
  <c r="H28" i="1"/>
  <c r="H29" i="1"/>
  <c r="H30" i="1"/>
  <c r="H31" i="1"/>
  <c r="H32" i="1"/>
  <c r="H6" i="1"/>
  <c r="E7" i="1"/>
  <c r="E8" i="1"/>
  <c r="E9" i="1"/>
  <c r="E10" i="1"/>
  <c r="E11" i="1"/>
  <c r="E12" i="1"/>
  <c r="E13" i="1"/>
  <c r="E14" i="1"/>
  <c r="E15" i="1"/>
  <c r="E16" i="1"/>
  <c r="E17" i="1"/>
  <c r="E18" i="1"/>
  <c r="E19" i="1"/>
  <c r="E20" i="1"/>
  <c r="E21" i="1"/>
  <c r="E22" i="1"/>
  <c r="E23" i="1"/>
  <c r="E24" i="1"/>
  <c r="E25" i="1"/>
  <c r="E26" i="1"/>
  <c r="E27" i="1"/>
  <c r="E28" i="1"/>
  <c r="E29" i="1"/>
  <c r="E30" i="1"/>
  <c r="E31" i="1"/>
  <c r="E32" i="1"/>
  <c r="E6" i="1"/>
  <c r="Q7" i="1" l="1"/>
  <c r="Q8" i="1"/>
  <c r="Q9" i="1"/>
  <c r="Q10" i="1"/>
  <c r="Q11" i="1"/>
  <c r="Q12" i="1"/>
  <c r="Q13" i="1"/>
  <c r="Q14" i="1"/>
  <c r="Q15" i="1"/>
  <c r="Q16" i="1"/>
  <c r="Q17" i="1"/>
  <c r="Q18" i="1"/>
  <c r="Q19" i="1"/>
  <c r="Q20" i="1"/>
  <c r="Q21" i="1"/>
  <c r="Q22" i="1"/>
  <c r="Q23" i="1"/>
  <c r="Q24" i="1"/>
  <c r="Q25" i="1"/>
  <c r="Q26" i="1"/>
  <c r="Q27" i="1"/>
  <c r="Q28" i="1"/>
  <c r="Q29" i="1"/>
  <c r="Q30" i="1"/>
  <c r="Q31" i="1"/>
  <c r="Q6" i="1"/>
  <c r="P32" i="1"/>
  <c r="O7" i="1"/>
  <c r="O8" i="1"/>
  <c r="O9" i="1"/>
  <c r="O10" i="1"/>
  <c r="O11" i="1"/>
  <c r="O12" i="1"/>
  <c r="O13" i="1"/>
  <c r="O14" i="1"/>
  <c r="O15" i="1"/>
  <c r="O16" i="1"/>
  <c r="O17" i="1"/>
  <c r="O18" i="1"/>
  <c r="O19" i="1"/>
  <c r="O20" i="1"/>
  <c r="O21" i="1"/>
  <c r="O22" i="1"/>
  <c r="O23" i="1"/>
  <c r="O24" i="1"/>
  <c r="O25" i="1"/>
  <c r="O26" i="1"/>
  <c r="O27" i="1"/>
  <c r="O28" i="1"/>
  <c r="O29" i="1"/>
  <c r="O30" i="1"/>
  <c r="O31" i="1"/>
  <c r="O6" i="1"/>
  <c r="N32" i="1"/>
  <c r="M7" i="1"/>
  <c r="M8" i="1"/>
  <c r="M9" i="1"/>
  <c r="M10" i="1"/>
  <c r="M11" i="1"/>
  <c r="M12" i="1"/>
  <c r="M13" i="1"/>
  <c r="M14" i="1"/>
  <c r="M15" i="1"/>
  <c r="M16" i="1"/>
  <c r="M17" i="1"/>
  <c r="M18" i="1"/>
  <c r="M19" i="1"/>
  <c r="M20" i="1"/>
  <c r="M21" i="1"/>
  <c r="M22" i="1"/>
  <c r="M23" i="1"/>
  <c r="M24" i="1"/>
  <c r="M25" i="1"/>
  <c r="M26" i="1"/>
  <c r="M27" i="1"/>
  <c r="M28" i="1"/>
  <c r="M29" i="1"/>
  <c r="M30" i="1"/>
  <c r="M31" i="1"/>
  <c r="M6" i="1"/>
  <c r="L32" i="1"/>
  <c r="K7" i="1"/>
  <c r="K8" i="1"/>
  <c r="K9" i="1"/>
  <c r="K10" i="1"/>
  <c r="K11" i="1"/>
  <c r="K12" i="1"/>
  <c r="K13" i="1"/>
  <c r="K14" i="1"/>
  <c r="K15" i="1"/>
  <c r="K16" i="1"/>
  <c r="K17" i="1"/>
  <c r="K18" i="1"/>
  <c r="K19" i="1"/>
  <c r="K20" i="1"/>
  <c r="K21" i="1"/>
  <c r="K22" i="1"/>
  <c r="K23" i="1"/>
  <c r="K24" i="1"/>
  <c r="K25" i="1"/>
  <c r="K26" i="1"/>
  <c r="K27" i="1"/>
  <c r="K28" i="1"/>
  <c r="K29" i="1"/>
  <c r="K30" i="1"/>
  <c r="K31" i="1"/>
  <c r="K6" i="1"/>
  <c r="J32" i="1"/>
  <c r="K32" i="1" s="1"/>
  <c r="R7" i="1"/>
  <c r="R11" i="1"/>
  <c r="R15" i="1"/>
  <c r="R19" i="1"/>
  <c r="R23" i="1"/>
  <c r="R27" i="1"/>
  <c r="R31" i="1"/>
  <c r="O32" i="1" l="1"/>
  <c r="Q32" i="1"/>
  <c r="M32" i="1"/>
  <c r="R26" i="1"/>
  <c r="R18" i="1"/>
  <c r="R10" i="1"/>
  <c r="R29" i="1"/>
  <c r="R25" i="1"/>
  <c r="R21" i="1"/>
  <c r="R17" i="1"/>
  <c r="R13" i="1"/>
  <c r="R9" i="1"/>
  <c r="R30" i="1"/>
  <c r="R22" i="1"/>
  <c r="R14" i="1"/>
  <c r="R6" i="1"/>
  <c r="R28" i="1"/>
  <c r="R24" i="1"/>
  <c r="R20" i="1"/>
  <c r="R16" i="1"/>
  <c r="R12" i="1"/>
  <c r="R8" i="1"/>
  <c r="R32" i="1" l="1"/>
</calcChain>
</file>

<file path=xl/sharedStrings.xml><?xml version="1.0" encoding="utf-8"?>
<sst xmlns="http://schemas.openxmlformats.org/spreadsheetml/2006/main" count="54" uniqueCount="45">
  <si>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</si>
  <si>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</si>
  <si>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</si>
  <si>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</si>
  <si>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</si>
  <si>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</si>
  <si>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</si>
  <si>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</si>
  <si>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</si>
  <si>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</si>
  <si>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</si>
  <si>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</si>
  <si>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</si>
  <si>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</si>
  <si>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</si>
  <si>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</si>
  <si>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</si>
  <si>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</si>
  <si>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</si>
  <si>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</si>
  <si>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</si>
  <si>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</si>
  <si>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</si>
  <si>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</si>
  <si>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</si>
  <si>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</si>
  <si>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</si>
  <si>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</si>
  <si>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</si>
  <si>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</si>
  <si>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</si>
  <si>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</si>
  <si>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</si>
  <si>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t>к-сть таблеток</t>
  </si>
  <si>
    <t>к-сть ампул</t>
  </si>
  <si>
    <r>
      <rPr>
        <b/>
        <sz val="11"/>
        <color theme="1"/>
        <rFont val="Times New Roman"/>
        <family val="1"/>
        <charset val="204"/>
      </rPr>
      <t xml:space="preserve">МЕТОТРЕКСАТ "ЕБЕВЕ"
</t>
    </r>
    <r>
      <rPr>
        <sz val="11"/>
        <color theme="1"/>
        <rFont val="Times New Roman"/>
        <family val="1"/>
        <charset val="204"/>
      </rPr>
      <t xml:space="preserve">концентрат для розчину для інфузій, 100 мг/мл по 10 мл (1000 мг) у флаконі; по 1 флакону в картонній коробці
</t>
    </r>
    <r>
      <rPr>
        <b/>
        <sz val="11"/>
        <color theme="1"/>
        <rFont val="Times New Roman"/>
        <family val="1"/>
        <charset val="204"/>
      </rPr>
      <t>(Метотрексат, 1000 мг)</t>
    </r>
    <r>
      <rPr>
        <sz val="11"/>
        <color theme="1"/>
        <rFont val="Times New Roman"/>
        <family val="1"/>
        <charset val="204"/>
      </rPr>
      <t xml:space="preserve">
</t>
    </r>
    <r>
      <rPr>
        <b/>
        <sz val="11"/>
        <color theme="1"/>
        <rFont val="Times New Roman"/>
        <family val="1"/>
        <charset val="204"/>
      </rPr>
      <t xml:space="preserve">
Виробник: ФАРЕВА Унтерах ГмбХ, Австрія;
Ціна за флакон -644,51 грн
(mnn id: 15182)</t>
    </r>
  </si>
  <si>
    <r>
      <rPr>
        <b/>
        <sz val="11"/>
        <color theme="1"/>
        <rFont val="Times New Roman"/>
        <family val="1"/>
        <charset val="204"/>
      </rPr>
      <t xml:space="preserve">ЕТОПОЗИД "ЕБЕВЕ"
</t>
    </r>
    <r>
      <rPr>
        <sz val="11"/>
        <color theme="1"/>
        <rFont val="Times New Roman"/>
        <family val="1"/>
        <charset val="204"/>
      </rPr>
      <t xml:space="preserve">концентрат для розчину для інфузій, 20 мг/мл по 5 мл (100 мг)  у флаконі; по 1 флакону в картонній коробці
</t>
    </r>
    <r>
      <rPr>
        <b/>
        <sz val="11"/>
        <color theme="1"/>
        <rFont val="Times New Roman"/>
        <family val="1"/>
        <charset val="204"/>
      </rPr>
      <t>(Етопозид, 100 мг)</t>
    </r>
    <r>
      <rPr>
        <sz val="11"/>
        <color theme="1"/>
        <rFont val="Times New Roman"/>
        <family val="1"/>
        <charset val="204"/>
      </rPr>
      <t xml:space="preserve">
</t>
    </r>
    <r>
      <rPr>
        <b/>
        <sz val="11"/>
        <color theme="1"/>
        <rFont val="Times New Roman"/>
        <family val="1"/>
        <charset val="204"/>
      </rPr>
      <t xml:space="preserve">
Виробник: ФАРЕВА Унтерах ГмбХ, Австрія;
Ціна за флакон -137,16 грн
(mnn id: 15156)</t>
    </r>
  </si>
  <si>
    <t>к-сть упаковок</t>
  </si>
  <si>
    <r>
      <rPr>
        <b/>
        <sz val="11"/>
        <color theme="1"/>
        <rFont val="Times New Roman"/>
        <family val="1"/>
        <charset val="204"/>
      </rPr>
      <t xml:space="preserve">ЕПІРУБІЦИН МЕДАК
</t>
    </r>
    <r>
      <rPr>
        <sz val="11"/>
        <color theme="1"/>
        <rFont val="Times New Roman"/>
        <family val="1"/>
        <charset val="204"/>
      </rPr>
      <t xml:space="preserve">розчин для ін’єкцій, 2 мг/мл  по 25 мл у флаконі; по 1 флакону в коробці
</t>
    </r>
    <r>
      <rPr>
        <b/>
        <sz val="11"/>
        <color theme="1"/>
        <rFont val="Times New Roman"/>
        <family val="1"/>
        <charset val="204"/>
      </rPr>
      <t>(Епірубіцин, 50 мг)
Виробник: Медак Гезельшафт фюр клініше Шпеціальпрепарате мбХ,Німеччина;
Ціна за флакон - 495,61 грн
(mnn id: 15153)</t>
    </r>
  </si>
  <si>
    <r>
      <rPr>
        <b/>
        <sz val="11"/>
        <color theme="1"/>
        <rFont val="Times New Roman"/>
        <family val="1"/>
        <charset val="204"/>
      </rPr>
      <t xml:space="preserve">ЦИТАРАБІН, 
</t>
    </r>
    <r>
      <rPr>
        <sz val="11"/>
        <color theme="1"/>
        <rFont val="Times New Roman"/>
        <family val="1"/>
        <charset val="204"/>
      </rPr>
      <t xml:space="preserve">розчин для ін’єкцій, 100 мг/мл, по 10 мл у флаконі, по 1 флакону в картонній коробці
</t>
    </r>
    <r>
      <rPr>
        <b/>
        <sz val="11"/>
        <color theme="1"/>
        <rFont val="Times New Roman"/>
        <family val="1"/>
        <charset val="204"/>
      </rPr>
      <t>(Цитарабін, 1000 мг)
Виробник: Венус Ремедіс Лімітед, Індія;
Ціна за флакон -284,12 грн
(mnn id: 15221)</t>
    </r>
  </si>
  <si>
    <r>
      <rPr>
        <b/>
        <sz val="11"/>
        <color theme="1"/>
        <rFont val="Times New Roman"/>
        <family val="1"/>
        <charset val="204"/>
      </rPr>
      <t xml:space="preserve">УРОМІТЕКСАН
</t>
    </r>
    <r>
      <rPr>
        <sz val="11"/>
        <color theme="1"/>
        <rFont val="Times New Roman"/>
        <family val="1"/>
        <charset val="204"/>
      </rPr>
      <t xml:space="preserve">розчин для ін'єкцій, 100 мг/мл; по 4 мл (400 мг) в ампулі; по 5 ампул у контурній чарунковій упаковці; по 3 контурні чарункові упаковки у картонній коробці
</t>
    </r>
    <r>
      <rPr>
        <b/>
        <sz val="11"/>
        <color theme="1"/>
        <rFont val="Times New Roman"/>
        <family val="1"/>
        <charset val="204"/>
      </rPr>
      <t>(Месна, 400 мг)
Виробник: Бакстер Онколоджі Гмбх, Німеччина;
Ціна за ампулу - 59,09 грн
(mnn id: 15180)</t>
    </r>
  </si>
  <si>
    <r>
      <t xml:space="preserve">ЕВЕРОЛІМУС 
</t>
    </r>
    <r>
      <rPr>
        <sz val="11"/>
        <color theme="1"/>
        <rFont val="Times New Roman"/>
        <family val="1"/>
        <charset val="204"/>
      </rPr>
      <t xml:space="preserve">таблетки по 2,5 мг; по 7 таблеток у блістері; по 4 блістера в картонній коробці
</t>
    </r>
    <r>
      <rPr>
        <sz val="11"/>
        <color theme="1"/>
        <rFont val="Times New Roman"/>
      </rPr>
      <t xml:space="preserve">
</t>
    </r>
    <r>
      <rPr>
        <b/>
        <sz val="11"/>
        <color theme="1"/>
        <rFont val="Times New Roman"/>
      </rPr>
      <t>(Еверолімус, 2,5 мг)</t>
    </r>
    <r>
      <rPr>
        <sz val="11"/>
        <color theme="1"/>
        <rFont val="Times New Roman"/>
      </rPr>
      <t xml:space="preserve">
</t>
    </r>
    <r>
      <rPr>
        <b/>
        <sz val="11"/>
        <color theme="1"/>
        <rFont val="Times New Roman"/>
      </rPr>
      <t xml:space="preserve">Виробник: Біокон Фарма Лімітед, Індія;
</t>
    </r>
    <r>
      <rPr>
        <sz val="11"/>
        <color theme="1"/>
        <rFont val="Times New Roman"/>
      </rPr>
      <t xml:space="preserve">
</t>
    </r>
    <r>
      <rPr>
        <b/>
        <sz val="11"/>
        <color theme="1"/>
        <rFont val="Times New Roman"/>
      </rPr>
      <t>Ціна за таблетки - 280,00 грн
(mnn id: 15149)</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</si>
  <si>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</si>
  <si>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</si>
  <si>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05.02.2024 № 117-Р (у редакції наказу державного підприємства «Медичні закупівлі України» від 06.03.2024 № 237-Р)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</si>
</sst>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sz val="11"/>
      <color theme="1"/>
      <name val="Times New Roman"/>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2">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87">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vertical="center" wrapText="1"/>
    </xf>
    <xf numFmtId="4" fontId="4" fillId="2" borderId="14"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 fillId="2" borderId="15" xfId="0"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4" fontId="18" fillId="2" borderId="10" xfId="0" applyNumberFormat="1"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2" fontId="14" fillId="2" borderId="17"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14" fillId="3" borderId="29" xfId="0"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2" fontId="1" fillId="3" borderId="0" xfId="0" applyNumberFormat="1" applyFont="1" applyFill="1" applyAlignment="1">
      <alignment horizontal="left" vertical="center"/>
    </xf>
    <xf numFmtId="0" fontId="0" fillId="3" borderId="0" xfId="0" applyFill="1"/>
    <xf numFmtId="0" fontId="2" fillId="3" borderId="0" xfId="0" applyFont="1" applyFill="1" applyAlignment="1">
      <alignment vertical="center" wrapText="1"/>
    </xf>
    <xf numFmtId="0" fontId="3" fillId="3" borderId="9" xfId="0" applyFont="1" applyFill="1" applyBorder="1"/>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1" fontId="6" fillId="3" borderId="41"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0" fillId="3" borderId="0" xfId="0" applyFill="1" applyAlignment="1">
      <alignment horizontal="center" vertical="center"/>
    </xf>
    <xf numFmtId="0" fontId="1" fillId="3" borderId="25" xfId="0" applyFont="1" applyFill="1" applyBorder="1" applyAlignment="1">
      <alignment horizontal="center" vertical="center"/>
    </xf>
    <xf numFmtId="0" fontId="4" fillId="3" borderId="31" xfId="0" applyFont="1" applyFill="1" applyBorder="1" applyAlignment="1">
      <alignment horizontal="left" vertical="center" wrapText="1"/>
    </xf>
    <xf numFmtId="0" fontId="14" fillId="3" borderId="28" xfId="0"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3" fontId="1" fillId="3" borderId="20" xfId="0" applyNumberFormat="1" applyFont="1" applyFill="1" applyBorder="1" applyAlignment="1">
      <alignment horizontal="center" vertical="center" wrapText="1"/>
    </xf>
    <xf numFmtId="3" fontId="1" fillId="3" borderId="28" xfId="0" applyNumberFormat="1" applyFont="1" applyFill="1" applyBorder="1" applyAlignment="1">
      <alignment horizontal="center" vertical="center" wrapText="1"/>
    </xf>
    <xf numFmtId="4" fontId="1" fillId="3" borderId="13" xfId="0" applyNumberFormat="1" applyFont="1" applyFill="1" applyBorder="1" applyAlignment="1">
      <alignment horizontal="center" vertical="center" wrapText="1"/>
    </xf>
    <xf numFmtId="0" fontId="1" fillId="3" borderId="26" xfId="0" applyFont="1" applyFill="1" applyBorder="1" applyAlignment="1">
      <alignment horizontal="center" vertical="center"/>
    </xf>
    <xf numFmtId="0" fontId="4" fillId="3" borderId="32" xfId="0" applyFont="1" applyFill="1" applyBorder="1" applyAlignment="1">
      <alignment horizontal="left" vertical="center" wrapText="1"/>
    </xf>
    <xf numFmtId="0" fontId="1" fillId="3" borderId="5" xfId="0" applyFont="1" applyFill="1" applyBorder="1" applyAlignment="1">
      <alignment horizontal="center" vertical="center"/>
    </xf>
    <xf numFmtId="0" fontId="7" fillId="3" borderId="0" xfId="0" applyFont="1" applyFill="1"/>
    <xf numFmtId="0" fontId="1" fillId="3" borderId="27" xfId="0" applyFont="1" applyFill="1" applyBorder="1" applyAlignment="1">
      <alignment horizontal="center" vertical="center"/>
    </xf>
    <xf numFmtId="0" fontId="4" fillId="3" borderId="33" xfId="0" applyFont="1" applyFill="1" applyBorder="1" applyAlignment="1">
      <alignment horizontal="left" vertical="center" wrapText="1"/>
    </xf>
    <xf numFmtId="0" fontId="14" fillId="3" borderId="30" xfId="0" applyFont="1" applyFill="1" applyBorder="1" applyAlignment="1">
      <alignment horizontal="center" vertical="center" wrapText="1"/>
    </xf>
    <xf numFmtId="3" fontId="1" fillId="3" borderId="9" xfId="0" applyNumberFormat="1" applyFont="1" applyFill="1" applyBorder="1" applyAlignment="1">
      <alignment horizontal="center" vertical="center" wrapText="1"/>
    </xf>
    <xf numFmtId="4" fontId="1" fillId="3" borderId="39" xfId="0" applyNumberFormat="1" applyFont="1" applyFill="1" applyBorder="1" applyAlignment="1">
      <alignment horizontal="center" vertical="center" wrapText="1"/>
    </xf>
    <xf numFmtId="3" fontId="1" fillId="3" borderId="21" xfId="0" applyNumberFormat="1"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3" fontId="1" fillId="3" borderId="22" xfId="0" applyNumberFormat="1" applyFont="1" applyFill="1" applyBorder="1" applyAlignment="1">
      <alignment horizontal="center" vertical="center" wrapText="1"/>
    </xf>
    <xf numFmtId="4" fontId="1" fillId="3" borderId="19" xfId="0" applyNumberFormat="1" applyFont="1" applyFill="1" applyBorder="1" applyAlignment="1">
      <alignment horizontal="center" vertical="center" wrapText="1"/>
    </xf>
    <xf numFmtId="0" fontId="8" fillId="3" borderId="0" xfId="0" applyFont="1" applyFill="1" applyAlignment="1">
      <alignment horizontal="left" vertical="center" wrapText="1"/>
    </xf>
    <xf numFmtId="0" fontId="19" fillId="3" borderId="10" xfId="0" applyFont="1" applyFill="1" applyBorder="1" applyAlignment="1">
      <alignment horizontal="center" vertical="center"/>
    </xf>
    <xf numFmtId="3" fontId="18" fillId="3" borderId="10" xfId="0" applyNumberFormat="1" applyFont="1" applyFill="1" applyBorder="1" applyAlignment="1">
      <alignment horizontal="center" vertical="center" wrapText="1"/>
    </xf>
    <xf numFmtId="4" fontId="18" fillId="3" borderId="10"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2" xfId="0" applyNumberFormat="1" applyFont="1" applyFill="1" applyBorder="1" applyAlignment="1">
      <alignment horizontal="center" vertical="center" wrapText="1"/>
    </xf>
    <xf numFmtId="4" fontId="18" fillId="3" borderId="15" xfId="0" applyNumberFormat="1" applyFont="1" applyFill="1" applyBorder="1" applyAlignment="1">
      <alignment horizontal="center"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9" xfId="0" applyFont="1" applyFill="1" applyBorder="1" applyAlignment="1">
      <alignment vertical="center" wrapText="1"/>
    </xf>
    <xf numFmtId="2" fontId="4" fillId="3" borderId="9" xfId="0" applyNumberFormat="1" applyFont="1" applyFill="1" applyBorder="1" applyAlignment="1">
      <alignment vertical="center" wrapText="1"/>
    </xf>
    <xf numFmtId="2" fontId="4" fillId="3" borderId="0" xfId="0" applyNumberFormat="1" applyFont="1" applyFill="1" applyAlignment="1">
      <alignment vertical="center" wrapText="1"/>
    </xf>
    <xf numFmtId="2" fontId="3" fillId="3" borderId="9" xfId="0" applyNumberFormat="1" applyFont="1" applyFill="1" applyBorder="1"/>
    <xf numFmtId="0" fontId="7" fillId="3" borderId="0" xfId="0" applyFont="1" applyFill="1" applyAlignment="1">
      <alignment vertical="center"/>
    </xf>
    <xf numFmtId="2" fontId="0" fillId="3" borderId="0" xfId="0" applyNumberFormat="1" applyFill="1"/>
    <xf numFmtId="4" fontId="11" fillId="2" borderId="9" xfId="0" applyNumberFormat="1" applyFont="1" applyFill="1" applyBorder="1" applyAlignment="1">
      <alignment horizontal="right" vertical="center" wrapText="1"/>
    </xf>
    <xf numFmtId="0" fontId="11" fillId="2" borderId="9"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7" fillId="3" borderId="12" xfId="0" applyFont="1" applyFill="1" applyBorder="1"/>
    <xf numFmtId="0" fontId="15" fillId="3" borderId="2" xfId="0" applyFont="1" applyFill="1" applyBorder="1" applyAlignment="1">
      <alignment horizontal="center" vertical="center" wrapText="1"/>
    </xf>
    <xf numFmtId="0" fontId="3" fillId="3" borderId="2" xfId="0" applyFont="1" applyFill="1" applyBorder="1"/>
    <xf numFmtId="0" fontId="3" fillId="3" borderId="9" xfId="0" applyFont="1" applyFill="1" applyBorder="1"/>
    <xf numFmtId="0" fontId="4" fillId="3" borderId="3" xfId="0" applyFont="1" applyFill="1" applyBorder="1" applyAlignment="1">
      <alignment horizontal="center" vertical="center" wrapText="1"/>
    </xf>
    <xf numFmtId="0" fontId="3" fillId="3" borderId="5" xfId="0" applyFont="1" applyFill="1" applyBorder="1"/>
    <xf numFmtId="0" fontId="3" fillId="3" borderId="6" xfId="0" applyFont="1" applyFill="1" applyBorder="1"/>
    <xf numFmtId="0" fontId="4" fillId="2" borderId="4" xfId="0" applyFont="1" applyFill="1" applyBorder="1" applyAlignment="1">
      <alignment horizontal="center" vertical="center" wrapText="1"/>
    </xf>
    <xf numFmtId="0" fontId="3" fillId="3" borderId="7" xfId="0" applyFont="1" applyFill="1" applyBorder="1"/>
    <xf numFmtId="0" fontId="12" fillId="3" borderId="11"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3" borderId="1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00"/>
  <sheetViews>
    <sheetView tabSelected="1" topLeftCell="J1" zoomScale="50" zoomScaleNormal="50" workbookViewId="0">
      <selection activeCell="X3" sqref="X3"/>
    </sheetView>
  </sheetViews>
  <sheetFormatPr defaultColWidth="14.453125" defaultRowHeight="15" customHeight="1" x14ac:dyDescent="0.35"/>
  <cols>
    <col min="1" max="2" width="5.36328125" style="22" customWidth="1"/>
    <col min="3" max="3" width="36.6328125" style="22" customWidth="1"/>
    <col min="4" max="4" width="18.6328125" style="22" customWidth="1"/>
    <col min="5" max="5" width="19.54296875" style="22" customWidth="1"/>
    <col min="6" max="6" width="18.36328125" style="68" customWidth="1"/>
    <col min="7" max="7" width="18.90625" style="68" customWidth="1"/>
    <col min="8" max="8" width="15.54296875" style="22" customWidth="1"/>
    <col min="9" max="9" width="20" style="22" customWidth="1"/>
    <col min="10" max="10" width="17.6328125" style="22" customWidth="1"/>
    <col min="11" max="11" width="21.54296875" style="22" customWidth="1"/>
    <col min="12" max="12" width="22.453125" style="22" customWidth="1"/>
    <col min="13" max="13" width="22" style="22" customWidth="1"/>
    <col min="14" max="14" width="21.90625" style="22" customWidth="1"/>
    <col min="15" max="15" width="21.453125" style="22" customWidth="1"/>
    <col min="16" max="16" width="20.81640625" style="22" customWidth="1"/>
    <col min="17" max="17" width="22.54296875" style="22" customWidth="1"/>
    <col min="18" max="18" width="42.54296875" style="22" customWidth="1"/>
    <col min="19" max="19" width="14.6328125" style="22" customWidth="1"/>
    <col min="20" max="16384" width="14.453125" style="22"/>
  </cols>
  <sheetData>
    <row r="1" spans="1:20" ht="136" customHeight="1" x14ac:dyDescent="0.35">
      <c r="A1" s="19"/>
      <c r="B1" s="19"/>
      <c r="C1" s="20"/>
      <c r="D1" s="20"/>
      <c r="E1" s="20"/>
      <c r="F1" s="21"/>
      <c r="G1" s="21"/>
      <c r="H1" s="20"/>
      <c r="I1" s="20"/>
      <c r="J1" s="20"/>
      <c r="K1" s="20"/>
      <c r="L1" s="20"/>
      <c r="M1" s="20"/>
      <c r="N1" s="20"/>
      <c r="O1" s="20"/>
      <c r="P1" s="20"/>
      <c r="Q1" s="20"/>
      <c r="R1" s="5" t="s">
        <v>44</v>
      </c>
    </row>
    <row r="2" spans="1:20" ht="78.650000000000006" customHeight="1" thickBot="1" x14ac:dyDescent="0.4">
      <c r="A2" s="23"/>
      <c r="B2" s="73" t="s">
        <v>31</v>
      </c>
      <c r="C2" s="74"/>
      <c r="D2" s="75"/>
      <c r="E2" s="75"/>
      <c r="F2" s="75"/>
      <c r="G2" s="75"/>
      <c r="H2" s="75"/>
      <c r="I2" s="75"/>
      <c r="J2" s="75"/>
      <c r="K2" s="75"/>
      <c r="L2" s="75"/>
      <c r="M2" s="75"/>
      <c r="N2" s="75"/>
      <c r="O2" s="75"/>
      <c r="P2" s="75"/>
      <c r="Q2" s="75"/>
      <c r="R2" s="74"/>
    </row>
    <row r="3" spans="1:20" ht="190.25" customHeight="1" thickBot="1" x14ac:dyDescent="0.4">
      <c r="A3" s="25"/>
      <c r="B3" s="76" t="s">
        <v>0</v>
      </c>
      <c r="C3" s="76" t="s">
        <v>1</v>
      </c>
      <c r="D3" s="83" t="s">
        <v>41</v>
      </c>
      <c r="E3" s="84"/>
      <c r="F3" s="85"/>
      <c r="G3" s="81" t="s">
        <v>40</v>
      </c>
      <c r="H3" s="86"/>
      <c r="I3" s="82"/>
      <c r="J3" s="81" t="s">
        <v>38</v>
      </c>
      <c r="K3" s="82"/>
      <c r="L3" s="81" t="s">
        <v>39</v>
      </c>
      <c r="M3" s="82"/>
      <c r="N3" s="81" t="s">
        <v>35</v>
      </c>
      <c r="O3" s="82"/>
      <c r="P3" s="81" t="s">
        <v>36</v>
      </c>
      <c r="Q3" s="82"/>
      <c r="R3" s="79" t="s">
        <v>2</v>
      </c>
    </row>
    <row r="4" spans="1:20" ht="45.65" customHeight="1" thickBot="1" x14ac:dyDescent="0.4">
      <c r="A4" s="25"/>
      <c r="B4" s="77"/>
      <c r="C4" s="78"/>
      <c r="D4" s="6" t="s">
        <v>33</v>
      </c>
      <c r="E4" s="13" t="s">
        <v>37</v>
      </c>
      <c r="F4" s="15" t="s">
        <v>3</v>
      </c>
      <c r="G4" s="10" t="s">
        <v>34</v>
      </c>
      <c r="H4" s="7" t="s">
        <v>37</v>
      </c>
      <c r="I4" s="14" t="s">
        <v>3</v>
      </c>
      <c r="J4" s="13" t="s">
        <v>32</v>
      </c>
      <c r="K4" s="15" t="s">
        <v>3</v>
      </c>
      <c r="L4" s="10" t="s">
        <v>32</v>
      </c>
      <c r="M4" s="15" t="s">
        <v>3</v>
      </c>
      <c r="N4" s="10" t="s">
        <v>32</v>
      </c>
      <c r="O4" s="12" t="s">
        <v>3</v>
      </c>
      <c r="P4" s="13" t="s">
        <v>32</v>
      </c>
      <c r="Q4" s="8" t="s">
        <v>3</v>
      </c>
      <c r="R4" s="80"/>
    </row>
    <row r="5" spans="1:20" s="33" customFormat="1" ht="15" customHeight="1" thickBot="1" x14ac:dyDescent="0.4">
      <c r="A5" s="26"/>
      <c r="B5" s="27">
        <v>1</v>
      </c>
      <c r="C5" s="28">
        <v>2</v>
      </c>
      <c r="D5" s="29">
        <v>3</v>
      </c>
      <c r="E5" s="30">
        <v>4</v>
      </c>
      <c r="F5" s="31">
        <v>5</v>
      </c>
      <c r="G5" s="31">
        <v>6</v>
      </c>
      <c r="H5" s="29">
        <v>7</v>
      </c>
      <c r="I5" s="32">
        <v>8</v>
      </c>
      <c r="J5" s="32">
        <v>9</v>
      </c>
      <c r="K5" s="32">
        <v>10</v>
      </c>
      <c r="L5" s="32">
        <v>11</v>
      </c>
      <c r="M5" s="32">
        <v>12</v>
      </c>
      <c r="N5" s="32">
        <v>13</v>
      </c>
      <c r="O5" s="32">
        <v>14</v>
      </c>
      <c r="P5" s="32">
        <v>15</v>
      </c>
      <c r="Q5" s="32">
        <v>16</v>
      </c>
      <c r="R5" s="32">
        <v>17</v>
      </c>
    </row>
    <row r="6" spans="1:20" ht="18" customHeight="1" x14ac:dyDescent="0.35">
      <c r="A6" s="19"/>
      <c r="B6" s="34">
        <v>1</v>
      </c>
      <c r="C6" s="35" t="s">
        <v>4</v>
      </c>
      <c r="D6" s="36">
        <v>0</v>
      </c>
      <c r="E6" s="17">
        <f>D6/28</f>
        <v>0</v>
      </c>
      <c r="F6" s="37">
        <f>D6*280</f>
        <v>0</v>
      </c>
      <c r="G6" s="17">
        <v>0</v>
      </c>
      <c r="H6" s="38">
        <f>G6/15</f>
        <v>0</v>
      </c>
      <c r="I6" s="37">
        <f>G6*59.09</f>
        <v>0</v>
      </c>
      <c r="J6" s="39">
        <v>30</v>
      </c>
      <c r="K6" s="37">
        <f>J6*495.61</f>
        <v>14868.300000000001</v>
      </c>
      <c r="L6" s="39">
        <v>51</v>
      </c>
      <c r="M6" s="37">
        <f>L6*284.12</f>
        <v>14490.12</v>
      </c>
      <c r="N6" s="39">
        <v>0</v>
      </c>
      <c r="O6" s="37">
        <f>N6*644.51</f>
        <v>0</v>
      </c>
      <c r="P6" s="39">
        <v>105</v>
      </c>
      <c r="Q6" s="40">
        <f>P6*137.16</f>
        <v>14401.8</v>
      </c>
      <c r="R6" s="4">
        <f>F6+I6+K6+M6+O6+Q6</f>
        <v>43760.22</v>
      </c>
    </row>
    <row r="7" spans="1:20" ht="18" customHeight="1" x14ac:dyDescent="0.35">
      <c r="A7" s="19"/>
      <c r="B7" s="41">
        <v>2</v>
      </c>
      <c r="C7" s="42" t="s">
        <v>5</v>
      </c>
      <c r="D7" s="16">
        <v>0</v>
      </c>
      <c r="E7" s="17">
        <f t="shared" ref="E7:E32" si="0">D7/28</f>
        <v>0</v>
      </c>
      <c r="F7" s="18">
        <f t="shared" ref="F7:F32" si="1">D7*280</f>
        <v>0</v>
      </c>
      <c r="G7" s="17">
        <v>0</v>
      </c>
      <c r="H7" s="38">
        <f t="shared" ref="H7:H32" si="2">G7/15</f>
        <v>0</v>
      </c>
      <c r="I7" s="18">
        <f t="shared" ref="I7:I32" si="3">G7*59.09</f>
        <v>0</v>
      </c>
      <c r="J7" s="39">
        <v>0</v>
      </c>
      <c r="K7" s="18">
        <f t="shared" ref="K7:K32" si="4">J7*495.61</f>
        <v>0</v>
      </c>
      <c r="L7" s="39">
        <v>29</v>
      </c>
      <c r="M7" s="18">
        <f t="shared" ref="M7:M31" si="5">L7*284.12</f>
        <v>8239.48</v>
      </c>
      <c r="N7" s="39">
        <v>0</v>
      </c>
      <c r="O7" s="18">
        <f t="shared" ref="O7:O31" si="6">N7*644.51</f>
        <v>0</v>
      </c>
      <c r="P7" s="39">
        <v>0</v>
      </c>
      <c r="Q7" s="40">
        <f t="shared" ref="Q7:Q31" si="7">P7*137.16</f>
        <v>0</v>
      </c>
      <c r="R7" s="4">
        <f t="shared" ref="R7:R32" si="8">F7+I7+K7+M7+O7+Q7</f>
        <v>8239.48</v>
      </c>
    </row>
    <row r="8" spans="1:20" ht="18" customHeight="1" x14ac:dyDescent="0.35">
      <c r="A8" s="19"/>
      <c r="B8" s="43">
        <v>3</v>
      </c>
      <c r="C8" s="42" t="s">
        <v>6</v>
      </c>
      <c r="D8" s="16">
        <v>0</v>
      </c>
      <c r="E8" s="17">
        <f t="shared" si="0"/>
        <v>0</v>
      </c>
      <c r="F8" s="18">
        <f t="shared" si="1"/>
        <v>0</v>
      </c>
      <c r="G8" s="17">
        <v>0</v>
      </c>
      <c r="H8" s="38">
        <f t="shared" si="2"/>
        <v>0</v>
      </c>
      <c r="I8" s="18">
        <f t="shared" si="3"/>
        <v>0</v>
      </c>
      <c r="J8" s="39">
        <v>0</v>
      </c>
      <c r="K8" s="18">
        <f t="shared" si="4"/>
        <v>0</v>
      </c>
      <c r="L8" s="39">
        <v>0</v>
      </c>
      <c r="M8" s="18">
        <f t="shared" si="5"/>
        <v>0</v>
      </c>
      <c r="N8" s="39">
        <v>0</v>
      </c>
      <c r="O8" s="18">
        <f t="shared" si="6"/>
        <v>0</v>
      </c>
      <c r="P8" s="39">
        <v>0</v>
      </c>
      <c r="Q8" s="40">
        <f t="shared" si="7"/>
        <v>0</v>
      </c>
      <c r="R8" s="4">
        <f t="shared" si="8"/>
        <v>0</v>
      </c>
    </row>
    <row r="9" spans="1:20" ht="18" customHeight="1" x14ac:dyDescent="0.35">
      <c r="A9" s="19"/>
      <c r="B9" s="41">
        <v>4</v>
      </c>
      <c r="C9" s="42" t="s">
        <v>7</v>
      </c>
      <c r="D9" s="16">
        <v>0</v>
      </c>
      <c r="E9" s="17">
        <f t="shared" si="0"/>
        <v>0</v>
      </c>
      <c r="F9" s="18">
        <f t="shared" si="1"/>
        <v>0</v>
      </c>
      <c r="G9" s="17">
        <v>0</v>
      </c>
      <c r="H9" s="38">
        <f t="shared" si="2"/>
        <v>0</v>
      </c>
      <c r="I9" s="18">
        <f t="shared" si="3"/>
        <v>0</v>
      </c>
      <c r="J9" s="39">
        <v>0</v>
      </c>
      <c r="K9" s="18">
        <f t="shared" si="4"/>
        <v>0</v>
      </c>
      <c r="L9" s="39">
        <v>0</v>
      </c>
      <c r="M9" s="18">
        <f t="shared" si="5"/>
        <v>0</v>
      </c>
      <c r="N9" s="39">
        <v>0</v>
      </c>
      <c r="O9" s="18">
        <f t="shared" si="6"/>
        <v>0</v>
      </c>
      <c r="P9" s="39">
        <v>0</v>
      </c>
      <c r="Q9" s="40">
        <f t="shared" si="7"/>
        <v>0</v>
      </c>
      <c r="R9" s="4">
        <f t="shared" si="8"/>
        <v>0</v>
      </c>
    </row>
    <row r="10" spans="1:20" ht="18" customHeight="1" x14ac:dyDescent="0.35">
      <c r="A10" s="19"/>
      <c r="B10" s="43">
        <v>5</v>
      </c>
      <c r="C10" s="42" t="s">
        <v>8</v>
      </c>
      <c r="D10" s="16">
        <v>0</v>
      </c>
      <c r="E10" s="17">
        <f t="shared" si="0"/>
        <v>0</v>
      </c>
      <c r="F10" s="18">
        <f t="shared" si="1"/>
        <v>0</v>
      </c>
      <c r="G10" s="17">
        <v>0</v>
      </c>
      <c r="H10" s="38">
        <f t="shared" si="2"/>
        <v>0</v>
      </c>
      <c r="I10" s="18">
        <f t="shared" si="3"/>
        <v>0</v>
      </c>
      <c r="J10" s="39">
        <v>52</v>
      </c>
      <c r="K10" s="18">
        <f t="shared" si="4"/>
        <v>25771.72</v>
      </c>
      <c r="L10" s="39">
        <v>0</v>
      </c>
      <c r="M10" s="18">
        <f t="shared" si="5"/>
        <v>0</v>
      </c>
      <c r="N10" s="39">
        <v>0</v>
      </c>
      <c r="O10" s="18">
        <f t="shared" si="6"/>
        <v>0</v>
      </c>
      <c r="P10" s="39">
        <v>0</v>
      </c>
      <c r="Q10" s="40">
        <f t="shared" si="7"/>
        <v>0</v>
      </c>
      <c r="R10" s="4">
        <f t="shared" si="8"/>
        <v>25771.72</v>
      </c>
    </row>
    <row r="11" spans="1:20" ht="18" customHeight="1" x14ac:dyDescent="0.35">
      <c r="A11" s="19"/>
      <c r="B11" s="41">
        <v>6</v>
      </c>
      <c r="C11" s="42" t="s">
        <v>9</v>
      </c>
      <c r="D11" s="16">
        <v>0</v>
      </c>
      <c r="E11" s="17">
        <f t="shared" si="0"/>
        <v>0</v>
      </c>
      <c r="F11" s="18">
        <f t="shared" si="1"/>
        <v>0</v>
      </c>
      <c r="G11" s="17">
        <v>0</v>
      </c>
      <c r="H11" s="38">
        <f t="shared" si="2"/>
        <v>0</v>
      </c>
      <c r="I11" s="18">
        <f t="shared" si="3"/>
        <v>0</v>
      </c>
      <c r="J11" s="39">
        <v>0</v>
      </c>
      <c r="K11" s="18">
        <f t="shared" si="4"/>
        <v>0</v>
      </c>
      <c r="L11" s="39">
        <v>0</v>
      </c>
      <c r="M11" s="18">
        <f t="shared" si="5"/>
        <v>0</v>
      </c>
      <c r="N11" s="39">
        <v>0</v>
      </c>
      <c r="O11" s="18">
        <f t="shared" si="6"/>
        <v>0</v>
      </c>
      <c r="P11" s="39">
        <v>0</v>
      </c>
      <c r="Q11" s="40">
        <f t="shared" si="7"/>
        <v>0</v>
      </c>
      <c r="R11" s="4">
        <f t="shared" si="8"/>
        <v>0</v>
      </c>
      <c r="T11" s="44"/>
    </row>
    <row r="12" spans="1:20" ht="18" customHeight="1" x14ac:dyDescent="0.35">
      <c r="A12" s="19"/>
      <c r="B12" s="43">
        <v>7</v>
      </c>
      <c r="C12" s="42" t="s">
        <v>10</v>
      </c>
      <c r="D12" s="16">
        <v>0</v>
      </c>
      <c r="E12" s="17">
        <f t="shared" si="0"/>
        <v>0</v>
      </c>
      <c r="F12" s="18">
        <f t="shared" si="1"/>
        <v>0</v>
      </c>
      <c r="G12" s="17">
        <v>270</v>
      </c>
      <c r="H12" s="38">
        <f t="shared" si="2"/>
        <v>18</v>
      </c>
      <c r="I12" s="18">
        <f t="shared" si="3"/>
        <v>15954.300000000001</v>
      </c>
      <c r="J12" s="39">
        <v>0</v>
      </c>
      <c r="K12" s="18">
        <f t="shared" si="4"/>
        <v>0</v>
      </c>
      <c r="L12" s="39">
        <v>0</v>
      </c>
      <c r="M12" s="18">
        <f t="shared" si="5"/>
        <v>0</v>
      </c>
      <c r="N12" s="39">
        <v>0</v>
      </c>
      <c r="O12" s="18">
        <f t="shared" si="6"/>
        <v>0</v>
      </c>
      <c r="P12" s="39">
        <v>0</v>
      </c>
      <c r="Q12" s="40">
        <f t="shared" si="7"/>
        <v>0</v>
      </c>
      <c r="R12" s="4">
        <f t="shared" si="8"/>
        <v>15954.300000000001</v>
      </c>
      <c r="T12" s="44"/>
    </row>
    <row r="13" spans="1:20" ht="18" customHeight="1" x14ac:dyDescent="0.35">
      <c r="A13" s="19"/>
      <c r="B13" s="41">
        <v>8</v>
      </c>
      <c r="C13" s="42" t="s">
        <v>11</v>
      </c>
      <c r="D13" s="16">
        <v>280</v>
      </c>
      <c r="E13" s="17">
        <f t="shared" si="0"/>
        <v>10</v>
      </c>
      <c r="F13" s="18">
        <f t="shared" si="1"/>
        <v>78400</v>
      </c>
      <c r="G13" s="17">
        <v>0</v>
      </c>
      <c r="H13" s="38">
        <f t="shared" si="2"/>
        <v>0</v>
      </c>
      <c r="I13" s="18">
        <f t="shared" si="3"/>
        <v>0</v>
      </c>
      <c r="J13" s="39">
        <v>0</v>
      </c>
      <c r="K13" s="18">
        <f t="shared" si="4"/>
        <v>0</v>
      </c>
      <c r="L13" s="39">
        <v>0</v>
      </c>
      <c r="M13" s="18">
        <f t="shared" si="5"/>
        <v>0</v>
      </c>
      <c r="N13" s="39">
        <v>0</v>
      </c>
      <c r="O13" s="18">
        <f t="shared" si="6"/>
        <v>0</v>
      </c>
      <c r="P13" s="39">
        <v>0</v>
      </c>
      <c r="Q13" s="40">
        <f t="shared" si="7"/>
        <v>0</v>
      </c>
      <c r="R13" s="4">
        <f t="shared" si="8"/>
        <v>78400</v>
      </c>
      <c r="T13" s="44"/>
    </row>
    <row r="14" spans="1:20" ht="18" customHeight="1" x14ac:dyDescent="0.35">
      <c r="A14" s="19"/>
      <c r="B14" s="43">
        <v>9</v>
      </c>
      <c r="C14" s="42" t="s">
        <v>12</v>
      </c>
      <c r="D14" s="16">
        <v>0</v>
      </c>
      <c r="E14" s="17">
        <f t="shared" si="0"/>
        <v>0</v>
      </c>
      <c r="F14" s="18">
        <f t="shared" si="1"/>
        <v>0</v>
      </c>
      <c r="G14" s="17">
        <v>0</v>
      </c>
      <c r="H14" s="38">
        <f t="shared" si="2"/>
        <v>0</v>
      </c>
      <c r="I14" s="18">
        <f t="shared" si="3"/>
        <v>0</v>
      </c>
      <c r="J14" s="39">
        <v>36</v>
      </c>
      <c r="K14" s="18">
        <f t="shared" si="4"/>
        <v>17841.96</v>
      </c>
      <c r="L14" s="39">
        <v>73</v>
      </c>
      <c r="M14" s="18">
        <f t="shared" si="5"/>
        <v>20740.760000000002</v>
      </c>
      <c r="N14" s="39">
        <v>0</v>
      </c>
      <c r="O14" s="18">
        <f t="shared" si="6"/>
        <v>0</v>
      </c>
      <c r="P14" s="39">
        <v>0</v>
      </c>
      <c r="Q14" s="40">
        <f t="shared" si="7"/>
        <v>0</v>
      </c>
      <c r="R14" s="4">
        <f t="shared" si="8"/>
        <v>38582.720000000001</v>
      </c>
    </row>
    <row r="15" spans="1:20" ht="18" customHeight="1" x14ac:dyDescent="0.35">
      <c r="A15" s="19"/>
      <c r="B15" s="41">
        <v>10</v>
      </c>
      <c r="C15" s="42" t="s">
        <v>13</v>
      </c>
      <c r="D15" s="16">
        <v>0</v>
      </c>
      <c r="E15" s="17">
        <f t="shared" si="0"/>
        <v>0</v>
      </c>
      <c r="F15" s="18">
        <f t="shared" si="1"/>
        <v>0</v>
      </c>
      <c r="G15" s="17">
        <v>0</v>
      </c>
      <c r="H15" s="38">
        <f t="shared" si="2"/>
        <v>0</v>
      </c>
      <c r="I15" s="18">
        <f t="shared" si="3"/>
        <v>0</v>
      </c>
      <c r="J15" s="39">
        <v>0</v>
      </c>
      <c r="K15" s="18">
        <f t="shared" si="4"/>
        <v>0</v>
      </c>
      <c r="L15" s="39">
        <v>0</v>
      </c>
      <c r="M15" s="18">
        <f t="shared" si="5"/>
        <v>0</v>
      </c>
      <c r="N15" s="39">
        <v>0</v>
      </c>
      <c r="O15" s="18">
        <f t="shared" si="6"/>
        <v>0</v>
      </c>
      <c r="P15" s="39">
        <v>0</v>
      </c>
      <c r="Q15" s="40">
        <f t="shared" si="7"/>
        <v>0</v>
      </c>
      <c r="R15" s="4">
        <f t="shared" si="8"/>
        <v>0</v>
      </c>
    </row>
    <row r="16" spans="1:20" ht="18" customHeight="1" x14ac:dyDescent="0.35">
      <c r="A16" s="19"/>
      <c r="B16" s="43">
        <v>11</v>
      </c>
      <c r="C16" s="42" t="s">
        <v>14</v>
      </c>
      <c r="D16" s="16">
        <v>196</v>
      </c>
      <c r="E16" s="17">
        <f t="shared" si="0"/>
        <v>7</v>
      </c>
      <c r="F16" s="18">
        <f t="shared" si="1"/>
        <v>54880</v>
      </c>
      <c r="G16" s="17">
        <v>0</v>
      </c>
      <c r="H16" s="38">
        <f t="shared" si="2"/>
        <v>0</v>
      </c>
      <c r="I16" s="18">
        <f t="shared" si="3"/>
        <v>0</v>
      </c>
      <c r="J16" s="39">
        <v>0</v>
      </c>
      <c r="K16" s="18">
        <f t="shared" si="4"/>
        <v>0</v>
      </c>
      <c r="L16" s="39">
        <v>0</v>
      </c>
      <c r="M16" s="18">
        <f t="shared" si="5"/>
        <v>0</v>
      </c>
      <c r="N16" s="39">
        <f>17-17</f>
        <v>0</v>
      </c>
      <c r="O16" s="18">
        <f t="shared" si="6"/>
        <v>0</v>
      </c>
      <c r="P16" s="39">
        <v>0</v>
      </c>
      <c r="Q16" s="40">
        <f t="shared" si="7"/>
        <v>0</v>
      </c>
      <c r="R16" s="4">
        <f t="shared" si="8"/>
        <v>54880</v>
      </c>
    </row>
    <row r="17" spans="1:18" ht="18" customHeight="1" x14ac:dyDescent="0.35">
      <c r="A17" s="19"/>
      <c r="B17" s="41">
        <v>12</v>
      </c>
      <c r="C17" s="42" t="s">
        <v>15</v>
      </c>
      <c r="D17" s="16">
        <v>0</v>
      </c>
      <c r="E17" s="17">
        <f t="shared" si="0"/>
        <v>0</v>
      </c>
      <c r="F17" s="18">
        <f t="shared" si="1"/>
        <v>0</v>
      </c>
      <c r="G17" s="17">
        <v>0</v>
      </c>
      <c r="H17" s="38">
        <f t="shared" si="2"/>
        <v>0</v>
      </c>
      <c r="I17" s="18">
        <f t="shared" si="3"/>
        <v>0</v>
      </c>
      <c r="J17" s="39">
        <v>247</v>
      </c>
      <c r="K17" s="18">
        <f t="shared" si="4"/>
        <v>122415.67</v>
      </c>
      <c r="L17" s="39">
        <v>10</v>
      </c>
      <c r="M17" s="18">
        <f t="shared" si="5"/>
        <v>2841.2</v>
      </c>
      <c r="N17" s="39">
        <f>0+10</f>
        <v>10</v>
      </c>
      <c r="O17" s="18">
        <f t="shared" si="6"/>
        <v>6445.1</v>
      </c>
      <c r="P17" s="39">
        <v>0</v>
      </c>
      <c r="Q17" s="40">
        <f t="shared" si="7"/>
        <v>0</v>
      </c>
      <c r="R17" s="4">
        <f t="shared" si="8"/>
        <v>131701.97</v>
      </c>
    </row>
    <row r="18" spans="1:18" ht="18" customHeight="1" x14ac:dyDescent="0.35">
      <c r="A18" s="19"/>
      <c r="B18" s="43">
        <v>13</v>
      </c>
      <c r="C18" s="42" t="s">
        <v>16</v>
      </c>
      <c r="D18" s="16">
        <v>0</v>
      </c>
      <c r="E18" s="17">
        <f t="shared" si="0"/>
        <v>0</v>
      </c>
      <c r="F18" s="18">
        <f t="shared" si="1"/>
        <v>0</v>
      </c>
      <c r="G18" s="17">
        <v>0</v>
      </c>
      <c r="H18" s="38">
        <f t="shared" si="2"/>
        <v>0</v>
      </c>
      <c r="I18" s="18">
        <f t="shared" si="3"/>
        <v>0</v>
      </c>
      <c r="J18" s="39">
        <v>85</v>
      </c>
      <c r="K18" s="18">
        <f t="shared" si="4"/>
        <v>42126.85</v>
      </c>
      <c r="L18" s="39">
        <v>0</v>
      </c>
      <c r="M18" s="18">
        <f t="shared" si="5"/>
        <v>0</v>
      </c>
      <c r="N18" s="39">
        <v>0</v>
      </c>
      <c r="O18" s="18">
        <f t="shared" si="6"/>
        <v>0</v>
      </c>
      <c r="P18" s="39">
        <v>0</v>
      </c>
      <c r="Q18" s="40">
        <f t="shared" si="7"/>
        <v>0</v>
      </c>
      <c r="R18" s="4">
        <f t="shared" si="8"/>
        <v>42126.85</v>
      </c>
    </row>
    <row r="19" spans="1:18" ht="18" customHeight="1" x14ac:dyDescent="0.35">
      <c r="A19" s="19"/>
      <c r="B19" s="41">
        <v>14</v>
      </c>
      <c r="C19" s="42" t="s">
        <v>17</v>
      </c>
      <c r="D19" s="16">
        <v>0</v>
      </c>
      <c r="E19" s="17">
        <f t="shared" si="0"/>
        <v>0</v>
      </c>
      <c r="F19" s="18">
        <f t="shared" si="1"/>
        <v>0</v>
      </c>
      <c r="G19" s="17">
        <v>0</v>
      </c>
      <c r="H19" s="38">
        <f t="shared" si="2"/>
        <v>0</v>
      </c>
      <c r="I19" s="18">
        <f t="shared" si="3"/>
        <v>0</v>
      </c>
      <c r="J19" s="39">
        <v>0</v>
      </c>
      <c r="K19" s="18">
        <f t="shared" si="4"/>
        <v>0</v>
      </c>
      <c r="L19" s="39">
        <v>0</v>
      </c>
      <c r="M19" s="18">
        <f t="shared" si="5"/>
        <v>0</v>
      </c>
      <c r="N19" s="39">
        <v>0</v>
      </c>
      <c r="O19" s="18">
        <f t="shared" si="6"/>
        <v>0</v>
      </c>
      <c r="P19" s="39">
        <v>0</v>
      </c>
      <c r="Q19" s="40">
        <f t="shared" si="7"/>
        <v>0</v>
      </c>
      <c r="R19" s="4">
        <f t="shared" si="8"/>
        <v>0</v>
      </c>
    </row>
    <row r="20" spans="1:18" ht="18" customHeight="1" x14ac:dyDescent="0.35">
      <c r="A20" s="19"/>
      <c r="B20" s="43">
        <v>15</v>
      </c>
      <c r="C20" s="42" t="s">
        <v>18</v>
      </c>
      <c r="D20" s="16">
        <v>0</v>
      </c>
      <c r="E20" s="17">
        <f t="shared" si="0"/>
        <v>0</v>
      </c>
      <c r="F20" s="18">
        <f t="shared" si="1"/>
        <v>0</v>
      </c>
      <c r="G20" s="17">
        <v>480</v>
      </c>
      <c r="H20" s="38">
        <f t="shared" si="2"/>
        <v>32</v>
      </c>
      <c r="I20" s="18">
        <f t="shared" si="3"/>
        <v>28363.200000000001</v>
      </c>
      <c r="J20" s="39">
        <v>50</v>
      </c>
      <c r="K20" s="18">
        <f t="shared" si="4"/>
        <v>24780.5</v>
      </c>
      <c r="L20" s="39">
        <v>0</v>
      </c>
      <c r="M20" s="18">
        <f t="shared" si="5"/>
        <v>0</v>
      </c>
      <c r="N20" s="39">
        <v>0</v>
      </c>
      <c r="O20" s="18">
        <f t="shared" si="6"/>
        <v>0</v>
      </c>
      <c r="P20" s="39">
        <v>0</v>
      </c>
      <c r="Q20" s="40">
        <f t="shared" si="7"/>
        <v>0</v>
      </c>
      <c r="R20" s="4">
        <f t="shared" si="8"/>
        <v>53143.7</v>
      </c>
    </row>
    <row r="21" spans="1:18" ht="18" customHeight="1" x14ac:dyDescent="0.35">
      <c r="A21" s="19"/>
      <c r="B21" s="41">
        <v>16</v>
      </c>
      <c r="C21" s="42" t="s">
        <v>19</v>
      </c>
      <c r="D21" s="16">
        <v>0</v>
      </c>
      <c r="E21" s="17">
        <f t="shared" si="0"/>
        <v>0</v>
      </c>
      <c r="F21" s="18">
        <f t="shared" si="1"/>
        <v>0</v>
      </c>
      <c r="G21" s="17">
        <v>0</v>
      </c>
      <c r="H21" s="38">
        <f t="shared" si="2"/>
        <v>0</v>
      </c>
      <c r="I21" s="18">
        <f t="shared" si="3"/>
        <v>0</v>
      </c>
      <c r="J21" s="39">
        <v>0</v>
      </c>
      <c r="K21" s="18">
        <f t="shared" si="4"/>
        <v>0</v>
      </c>
      <c r="L21" s="39">
        <v>0</v>
      </c>
      <c r="M21" s="18">
        <f t="shared" si="5"/>
        <v>0</v>
      </c>
      <c r="N21" s="39">
        <v>0</v>
      </c>
      <c r="O21" s="18">
        <f t="shared" si="6"/>
        <v>0</v>
      </c>
      <c r="P21" s="39">
        <v>0</v>
      </c>
      <c r="Q21" s="40">
        <f t="shared" si="7"/>
        <v>0</v>
      </c>
      <c r="R21" s="4">
        <f t="shared" si="8"/>
        <v>0</v>
      </c>
    </row>
    <row r="22" spans="1:18" ht="18" customHeight="1" x14ac:dyDescent="0.35">
      <c r="A22" s="19"/>
      <c r="B22" s="43">
        <v>17</v>
      </c>
      <c r="C22" s="42" t="s">
        <v>20</v>
      </c>
      <c r="D22" s="16">
        <v>0</v>
      </c>
      <c r="E22" s="17">
        <f t="shared" si="0"/>
        <v>0</v>
      </c>
      <c r="F22" s="18">
        <f t="shared" si="1"/>
        <v>0</v>
      </c>
      <c r="G22" s="17">
        <v>0</v>
      </c>
      <c r="H22" s="38">
        <f t="shared" si="2"/>
        <v>0</v>
      </c>
      <c r="I22" s="18">
        <f t="shared" si="3"/>
        <v>0</v>
      </c>
      <c r="J22" s="39">
        <v>0</v>
      </c>
      <c r="K22" s="18">
        <f t="shared" si="4"/>
        <v>0</v>
      </c>
      <c r="L22" s="39">
        <v>0</v>
      </c>
      <c r="M22" s="18">
        <f t="shared" si="5"/>
        <v>0</v>
      </c>
      <c r="N22" s="39">
        <v>0</v>
      </c>
      <c r="O22" s="18">
        <f t="shared" si="6"/>
        <v>0</v>
      </c>
      <c r="P22" s="39">
        <v>0</v>
      </c>
      <c r="Q22" s="40">
        <f t="shared" si="7"/>
        <v>0</v>
      </c>
      <c r="R22" s="4">
        <f t="shared" si="8"/>
        <v>0</v>
      </c>
    </row>
    <row r="23" spans="1:18" ht="18" customHeight="1" x14ac:dyDescent="0.35">
      <c r="A23" s="19"/>
      <c r="B23" s="41">
        <v>18</v>
      </c>
      <c r="C23" s="42" t="s">
        <v>21</v>
      </c>
      <c r="D23" s="16">
        <v>0</v>
      </c>
      <c r="E23" s="17">
        <f t="shared" si="0"/>
        <v>0</v>
      </c>
      <c r="F23" s="18">
        <f t="shared" si="1"/>
        <v>0</v>
      </c>
      <c r="G23" s="17">
        <v>0</v>
      </c>
      <c r="H23" s="38">
        <f t="shared" si="2"/>
        <v>0</v>
      </c>
      <c r="I23" s="18">
        <f t="shared" si="3"/>
        <v>0</v>
      </c>
      <c r="J23" s="39">
        <v>0</v>
      </c>
      <c r="K23" s="18">
        <f t="shared" si="4"/>
        <v>0</v>
      </c>
      <c r="L23" s="39">
        <v>0</v>
      </c>
      <c r="M23" s="18">
        <f t="shared" si="5"/>
        <v>0</v>
      </c>
      <c r="N23" s="39">
        <v>0</v>
      </c>
      <c r="O23" s="18">
        <f t="shared" si="6"/>
        <v>0</v>
      </c>
      <c r="P23" s="39">
        <v>0</v>
      </c>
      <c r="Q23" s="40">
        <f t="shared" si="7"/>
        <v>0</v>
      </c>
      <c r="R23" s="4">
        <f t="shared" si="8"/>
        <v>0</v>
      </c>
    </row>
    <row r="24" spans="1:18" ht="18" customHeight="1" x14ac:dyDescent="0.35">
      <c r="A24" s="19"/>
      <c r="B24" s="43">
        <v>19</v>
      </c>
      <c r="C24" s="42" t="s">
        <v>22</v>
      </c>
      <c r="D24" s="16">
        <v>0</v>
      </c>
      <c r="E24" s="17">
        <f t="shared" si="0"/>
        <v>0</v>
      </c>
      <c r="F24" s="18">
        <f t="shared" si="1"/>
        <v>0</v>
      </c>
      <c r="G24" s="17">
        <v>0</v>
      </c>
      <c r="H24" s="38">
        <f t="shared" si="2"/>
        <v>0</v>
      </c>
      <c r="I24" s="18">
        <f t="shared" si="3"/>
        <v>0</v>
      </c>
      <c r="J24" s="39">
        <v>0</v>
      </c>
      <c r="K24" s="18">
        <f t="shared" si="4"/>
        <v>0</v>
      </c>
      <c r="L24" s="39">
        <v>0</v>
      </c>
      <c r="M24" s="18">
        <f t="shared" si="5"/>
        <v>0</v>
      </c>
      <c r="N24" s="39">
        <f>0+7</f>
        <v>7</v>
      </c>
      <c r="O24" s="18">
        <f t="shared" si="6"/>
        <v>4511.57</v>
      </c>
      <c r="P24" s="39">
        <v>0</v>
      </c>
      <c r="Q24" s="40">
        <f t="shared" si="7"/>
        <v>0</v>
      </c>
      <c r="R24" s="4">
        <f t="shared" si="8"/>
        <v>4511.57</v>
      </c>
    </row>
    <row r="25" spans="1:18" ht="18" customHeight="1" x14ac:dyDescent="0.35">
      <c r="A25" s="19"/>
      <c r="B25" s="41">
        <v>20</v>
      </c>
      <c r="C25" s="42" t="s">
        <v>23</v>
      </c>
      <c r="D25" s="16">
        <v>0</v>
      </c>
      <c r="E25" s="17">
        <f t="shared" si="0"/>
        <v>0</v>
      </c>
      <c r="F25" s="18">
        <f t="shared" si="1"/>
        <v>0</v>
      </c>
      <c r="G25" s="17">
        <v>0</v>
      </c>
      <c r="H25" s="38">
        <f t="shared" si="2"/>
        <v>0</v>
      </c>
      <c r="I25" s="18">
        <f t="shared" si="3"/>
        <v>0</v>
      </c>
      <c r="J25" s="39">
        <v>0</v>
      </c>
      <c r="K25" s="18">
        <f t="shared" si="4"/>
        <v>0</v>
      </c>
      <c r="L25" s="39">
        <v>0</v>
      </c>
      <c r="M25" s="18">
        <f t="shared" si="5"/>
        <v>0</v>
      </c>
      <c r="N25" s="39">
        <v>0</v>
      </c>
      <c r="O25" s="18">
        <f t="shared" si="6"/>
        <v>0</v>
      </c>
      <c r="P25" s="39">
        <v>0</v>
      </c>
      <c r="Q25" s="40">
        <f t="shared" si="7"/>
        <v>0</v>
      </c>
      <c r="R25" s="4">
        <f t="shared" si="8"/>
        <v>0</v>
      </c>
    </row>
    <row r="26" spans="1:18" ht="18" customHeight="1" x14ac:dyDescent="0.35">
      <c r="A26" s="19"/>
      <c r="B26" s="43">
        <v>21</v>
      </c>
      <c r="C26" s="42" t="s">
        <v>24</v>
      </c>
      <c r="D26" s="16">
        <v>0</v>
      </c>
      <c r="E26" s="17">
        <f t="shared" si="0"/>
        <v>0</v>
      </c>
      <c r="F26" s="18">
        <f t="shared" si="1"/>
        <v>0</v>
      </c>
      <c r="G26" s="17">
        <v>0</v>
      </c>
      <c r="H26" s="38">
        <f t="shared" si="2"/>
        <v>0</v>
      </c>
      <c r="I26" s="18">
        <f t="shared" si="3"/>
        <v>0</v>
      </c>
      <c r="J26" s="39">
        <v>0</v>
      </c>
      <c r="K26" s="18">
        <f t="shared" si="4"/>
        <v>0</v>
      </c>
      <c r="L26" s="39">
        <v>0</v>
      </c>
      <c r="M26" s="18">
        <f t="shared" si="5"/>
        <v>0</v>
      </c>
      <c r="N26" s="39">
        <v>0</v>
      </c>
      <c r="O26" s="18">
        <f t="shared" si="6"/>
        <v>0</v>
      </c>
      <c r="P26" s="39">
        <v>1</v>
      </c>
      <c r="Q26" s="40">
        <f t="shared" si="7"/>
        <v>137.16</v>
      </c>
      <c r="R26" s="4">
        <f t="shared" si="8"/>
        <v>137.16</v>
      </c>
    </row>
    <row r="27" spans="1:18" ht="18" customHeight="1" x14ac:dyDescent="0.35">
      <c r="A27" s="19"/>
      <c r="B27" s="41">
        <v>22</v>
      </c>
      <c r="C27" s="42" t="s">
        <v>25</v>
      </c>
      <c r="D27" s="16">
        <v>0</v>
      </c>
      <c r="E27" s="17">
        <f t="shared" si="0"/>
        <v>0</v>
      </c>
      <c r="F27" s="18">
        <f t="shared" si="1"/>
        <v>0</v>
      </c>
      <c r="G27" s="17">
        <v>495</v>
      </c>
      <c r="H27" s="38">
        <f t="shared" si="2"/>
        <v>33</v>
      </c>
      <c r="I27" s="18">
        <f t="shared" si="3"/>
        <v>29249.550000000003</v>
      </c>
      <c r="J27" s="39">
        <v>0</v>
      </c>
      <c r="K27" s="18">
        <f t="shared" si="4"/>
        <v>0</v>
      </c>
      <c r="L27" s="39">
        <v>37</v>
      </c>
      <c r="M27" s="18">
        <f t="shared" si="5"/>
        <v>10512.44</v>
      </c>
      <c r="N27" s="39">
        <v>28</v>
      </c>
      <c r="O27" s="18">
        <f t="shared" si="6"/>
        <v>18046.28</v>
      </c>
      <c r="P27" s="39">
        <v>0</v>
      </c>
      <c r="Q27" s="40">
        <f t="shared" si="7"/>
        <v>0</v>
      </c>
      <c r="R27" s="4">
        <f t="shared" si="8"/>
        <v>57808.270000000004</v>
      </c>
    </row>
    <row r="28" spans="1:18" ht="18" customHeight="1" x14ac:dyDescent="0.35">
      <c r="A28" s="19"/>
      <c r="B28" s="43">
        <v>23</v>
      </c>
      <c r="C28" s="42" t="s">
        <v>26</v>
      </c>
      <c r="D28" s="16">
        <v>0</v>
      </c>
      <c r="E28" s="17">
        <f t="shared" si="0"/>
        <v>0</v>
      </c>
      <c r="F28" s="18">
        <f t="shared" si="1"/>
        <v>0</v>
      </c>
      <c r="G28" s="17">
        <v>0</v>
      </c>
      <c r="H28" s="38">
        <f t="shared" si="2"/>
        <v>0</v>
      </c>
      <c r="I28" s="18">
        <f t="shared" si="3"/>
        <v>0</v>
      </c>
      <c r="J28" s="39">
        <v>0</v>
      </c>
      <c r="K28" s="18">
        <f t="shared" si="4"/>
        <v>0</v>
      </c>
      <c r="L28" s="39">
        <v>0</v>
      </c>
      <c r="M28" s="18">
        <f t="shared" si="5"/>
        <v>0</v>
      </c>
      <c r="N28" s="39">
        <v>0</v>
      </c>
      <c r="O28" s="18">
        <f t="shared" si="6"/>
        <v>0</v>
      </c>
      <c r="P28" s="39">
        <v>0</v>
      </c>
      <c r="Q28" s="40">
        <f t="shared" si="7"/>
        <v>0</v>
      </c>
      <c r="R28" s="4">
        <f t="shared" si="8"/>
        <v>0</v>
      </c>
    </row>
    <row r="29" spans="1:18" ht="18" customHeight="1" x14ac:dyDescent="0.35">
      <c r="A29" s="19"/>
      <c r="B29" s="41">
        <v>24</v>
      </c>
      <c r="C29" s="42" t="s">
        <v>27</v>
      </c>
      <c r="D29" s="16">
        <v>0</v>
      </c>
      <c r="E29" s="17">
        <f t="shared" si="0"/>
        <v>0</v>
      </c>
      <c r="F29" s="18">
        <f t="shared" si="1"/>
        <v>0</v>
      </c>
      <c r="G29" s="17">
        <v>0</v>
      </c>
      <c r="H29" s="38">
        <f t="shared" si="2"/>
        <v>0</v>
      </c>
      <c r="I29" s="18">
        <f t="shared" si="3"/>
        <v>0</v>
      </c>
      <c r="J29" s="39">
        <v>0</v>
      </c>
      <c r="K29" s="18">
        <f t="shared" si="4"/>
        <v>0</v>
      </c>
      <c r="L29" s="39">
        <v>0</v>
      </c>
      <c r="M29" s="18">
        <f t="shared" si="5"/>
        <v>0</v>
      </c>
      <c r="N29" s="39">
        <v>0</v>
      </c>
      <c r="O29" s="18">
        <f t="shared" si="6"/>
        <v>0</v>
      </c>
      <c r="P29" s="39">
        <v>94</v>
      </c>
      <c r="Q29" s="40">
        <f t="shared" si="7"/>
        <v>12893.039999999999</v>
      </c>
      <c r="R29" s="4">
        <f t="shared" si="8"/>
        <v>12893.039999999999</v>
      </c>
    </row>
    <row r="30" spans="1:18" ht="18" customHeight="1" x14ac:dyDescent="0.35">
      <c r="A30" s="19"/>
      <c r="B30" s="43">
        <v>25</v>
      </c>
      <c r="C30" s="42" t="s">
        <v>28</v>
      </c>
      <c r="D30" s="16">
        <v>0</v>
      </c>
      <c r="E30" s="17">
        <f t="shared" si="0"/>
        <v>0</v>
      </c>
      <c r="F30" s="18">
        <f t="shared" si="1"/>
        <v>0</v>
      </c>
      <c r="G30" s="17">
        <v>0</v>
      </c>
      <c r="H30" s="38">
        <f t="shared" si="2"/>
        <v>0</v>
      </c>
      <c r="I30" s="18">
        <f t="shared" si="3"/>
        <v>0</v>
      </c>
      <c r="J30" s="39">
        <v>0</v>
      </c>
      <c r="K30" s="18">
        <f t="shared" si="4"/>
        <v>0</v>
      </c>
      <c r="L30" s="39">
        <v>0</v>
      </c>
      <c r="M30" s="18">
        <f t="shared" si="5"/>
        <v>0</v>
      </c>
      <c r="N30" s="39">
        <v>5</v>
      </c>
      <c r="O30" s="18">
        <f t="shared" si="6"/>
        <v>3222.55</v>
      </c>
      <c r="P30" s="39">
        <v>0</v>
      </c>
      <c r="Q30" s="40">
        <f t="shared" si="7"/>
        <v>0</v>
      </c>
      <c r="R30" s="4">
        <f t="shared" si="8"/>
        <v>3222.55</v>
      </c>
    </row>
    <row r="31" spans="1:18" ht="21" customHeight="1" thickBot="1" x14ac:dyDescent="0.4">
      <c r="A31" s="19"/>
      <c r="B31" s="45">
        <v>26</v>
      </c>
      <c r="C31" s="46" t="s">
        <v>29</v>
      </c>
      <c r="D31" s="47">
        <v>0</v>
      </c>
      <c r="E31" s="48">
        <f t="shared" si="0"/>
        <v>0</v>
      </c>
      <c r="F31" s="49">
        <f t="shared" si="1"/>
        <v>0</v>
      </c>
      <c r="G31" s="48">
        <v>750</v>
      </c>
      <c r="H31" s="50">
        <f t="shared" si="2"/>
        <v>50</v>
      </c>
      <c r="I31" s="51">
        <f t="shared" si="3"/>
        <v>44317.5</v>
      </c>
      <c r="J31" s="48">
        <v>0</v>
      </c>
      <c r="K31" s="49">
        <f t="shared" si="4"/>
        <v>0</v>
      </c>
      <c r="L31" s="52">
        <v>0</v>
      </c>
      <c r="M31" s="51">
        <f t="shared" si="5"/>
        <v>0</v>
      </c>
      <c r="N31" s="52">
        <v>0</v>
      </c>
      <c r="O31" s="51">
        <f t="shared" si="6"/>
        <v>0</v>
      </c>
      <c r="P31" s="52">
        <v>0</v>
      </c>
      <c r="Q31" s="53">
        <f t="shared" si="7"/>
        <v>0</v>
      </c>
      <c r="R31" s="9">
        <f t="shared" si="8"/>
        <v>44317.5</v>
      </c>
    </row>
    <row r="32" spans="1:18" ht="27.75" customHeight="1" thickBot="1" x14ac:dyDescent="0.4">
      <c r="A32" s="54"/>
      <c r="B32" s="71" t="s">
        <v>30</v>
      </c>
      <c r="C32" s="72"/>
      <c r="D32" s="55">
        <v>476</v>
      </c>
      <c r="E32" s="56">
        <f t="shared" si="0"/>
        <v>17</v>
      </c>
      <c r="F32" s="57">
        <f t="shared" si="1"/>
        <v>133280</v>
      </c>
      <c r="G32" s="58">
        <v>1995</v>
      </c>
      <c r="H32" s="56">
        <f t="shared" si="2"/>
        <v>133</v>
      </c>
      <c r="I32" s="57">
        <f t="shared" si="3"/>
        <v>117884.55</v>
      </c>
      <c r="J32" s="59">
        <f>SUM(SUM(J6:J31))</f>
        <v>500</v>
      </c>
      <c r="K32" s="57">
        <f t="shared" si="4"/>
        <v>247805</v>
      </c>
      <c r="L32" s="58">
        <f>SUM(L6:L31)</f>
        <v>200</v>
      </c>
      <c r="M32" s="57">
        <f>SUM(SUM(M6:M31))</f>
        <v>56824</v>
      </c>
      <c r="N32" s="56">
        <f>SUM(SUM(N6:N31))</f>
        <v>50</v>
      </c>
      <c r="O32" s="57">
        <f>SUM(O6:O31)</f>
        <v>32225.499999999996</v>
      </c>
      <c r="P32" s="56">
        <f>SUM(SUM(P6:P31))</f>
        <v>200</v>
      </c>
      <c r="Q32" s="60">
        <f>SUM(Q6:Q31)</f>
        <v>27432</v>
      </c>
      <c r="R32" s="11">
        <f t="shared" si="8"/>
        <v>615451.05000000005</v>
      </c>
    </row>
    <row r="33" spans="1:34" ht="17.25" customHeight="1" x14ac:dyDescent="0.35">
      <c r="A33" s="61"/>
      <c r="B33" s="61"/>
      <c r="C33" s="62"/>
      <c r="D33" s="62"/>
      <c r="E33" s="63"/>
      <c r="F33" s="64"/>
      <c r="G33" s="64"/>
      <c r="H33" s="63"/>
      <c r="I33" s="63"/>
      <c r="J33" s="63"/>
      <c r="K33" s="63"/>
      <c r="L33" s="63"/>
      <c r="M33" s="63"/>
      <c r="N33" s="63"/>
      <c r="O33" s="63"/>
      <c r="P33" s="63"/>
      <c r="Q33" s="63"/>
      <c r="R33" s="3"/>
    </row>
    <row r="34" spans="1:34" ht="17.25" customHeight="1" x14ac:dyDescent="0.35">
      <c r="A34" s="61"/>
      <c r="B34" s="61"/>
      <c r="C34" s="62"/>
      <c r="D34" s="62"/>
      <c r="E34" s="62"/>
      <c r="F34" s="65"/>
      <c r="G34" s="65"/>
      <c r="H34" s="62"/>
      <c r="I34" s="62"/>
      <c r="J34" s="62"/>
      <c r="K34" s="62"/>
      <c r="L34" s="62"/>
      <c r="M34" s="62"/>
      <c r="N34" s="62"/>
      <c r="O34" s="62"/>
      <c r="P34" s="62"/>
      <c r="Q34" s="62"/>
      <c r="R34" s="1"/>
    </row>
    <row r="35" spans="1:34" ht="69.75" customHeight="1" x14ac:dyDescent="0.35">
      <c r="A35" s="2"/>
      <c r="B35" s="70" t="s">
        <v>42</v>
      </c>
      <c r="C35" s="70"/>
      <c r="D35" s="70"/>
      <c r="E35" s="24"/>
      <c r="F35" s="66"/>
      <c r="G35" s="66"/>
      <c r="H35" s="24"/>
      <c r="I35" s="24"/>
      <c r="J35" s="24"/>
      <c r="K35" s="24"/>
      <c r="L35" s="24"/>
      <c r="M35" s="24"/>
      <c r="N35" s="24"/>
      <c r="O35" s="24"/>
      <c r="P35" s="24"/>
      <c r="Q35" s="24"/>
      <c r="R35" s="69" t="s">
        <v>43</v>
      </c>
      <c r="S35" s="67"/>
      <c r="T35" s="67"/>
      <c r="U35" s="67"/>
      <c r="V35" s="67"/>
      <c r="W35" s="67"/>
      <c r="X35" s="67"/>
      <c r="Y35" s="67"/>
      <c r="Z35" s="67"/>
      <c r="AA35" s="67"/>
      <c r="AB35" s="67"/>
      <c r="AC35" s="67"/>
      <c r="AD35" s="67"/>
      <c r="AE35" s="67"/>
      <c r="AF35" s="67"/>
      <c r="AG35" s="67"/>
      <c r="AH35" s="67"/>
    </row>
    <row r="36" spans="1:34" ht="14.25" customHeight="1" x14ac:dyDescent="0.35"/>
    <row r="37" spans="1:34" ht="14.25" customHeight="1" x14ac:dyDescent="0.35"/>
    <row r="38" spans="1:34" ht="14.25" customHeight="1" x14ac:dyDescent="0.35"/>
    <row r="39" spans="1:34" ht="14.25" customHeight="1" x14ac:dyDescent="0.35"/>
    <row r="40" spans="1:34" ht="14.25" customHeight="1" x14ac:dyDescent="0.35"/>
    <row r="41" spans="1:34" ht="14.25" customHeight="1" x14ac:dyDescent="0.35"/>
    <row r="42" spans="1:34" ht="14.25" customHeight="1" x14ac:dyDescent="0.35"/>
    <row r="43" spans="1:34" ht="14.25" customHeight="1" x14ac:dyDescent="0.35"/>
    <row r="44" spans="1:34" ht="14.25" customHeight="1" x14ac:dyDescent="0.35"/>
    <row r="45" spans="1:34" ht="14.25" customHeight="1" x14ac:dyDescent="0.35"/>
    <row r="46" spans="1:34" ht="14.25" customHeight="1" x14ac:dyDescent="0.35"/>
    <row r="47" spans="1:34" ht="14.25" customHeight="1" x14ac:dyDescent="0.35"/>
    <row r="48" spans="1:34"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2">
    <mergeCell ref="B35:D35"/>
    <mergeCell ref="B32:C32"/>
    <mergeCell ref="B2:R2"/>
    <mergeCell ref="B3:B4"/>
    <mergeCell ref="C3:C4"/>
    <mergeCell ref="R3:R4"/>
    <mergeCell ref="J3:K3"/>
    <mergeCell ref="L3:M3"/>
    <mergeCell ref="N3:O3"/>
    <mergeCell ref="P3:Q3"/>
    <mergeCell ref="D3:F3"/>
    <mergeCell ref="G3:I3"/>
  </mergeCells>
  <pageMargins left="0.7" right="0.7" top="0.75" bottom="0.75" header="0" footer="0"/>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2023-09-21T13:28:40Z</cp:lastPrinted>
  <dcterms:created xsi:type="dcterms:W3CDTF">2021-10-04T14:29:35Z</dcterms:created>
  <dcterms:modified xsi:type="dcterms:W3CDTF">2024-03-06T13:55:31Z</dcterms:modified>
</cp:coreProperties>
</file>