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12.03.2024 Донорство\"/>
    </mc:Choice>
  </mc:AlternateContent>
  <xr:revisionPtr revIDLastSave="0" documentId="13_ncr:1_{7E4DED2A-8265-4785-A056-F66940490133}" xr6:coauthVersionLast="47" xr6:coauthVersionMax="47" xr10:uidLastSave="{00000000-0000-0000-0000-000000000000}"/>
  <bookViews>
    <workbookView xWindow="-110" yWindow="-110" windowWidth="19420" windowHeight="10300" activeTab="2" xr2:uid="{00000000-000D-0000-FFFF-FFFF00000000}"/>
  </bookViews>
  <sheets>
    <sheet name="Лист1" sheetId="1" r:id="rId1"/>
    <sheet name="Лист2" sheetId="5" r:id="rId2"/>
    <sheet name="Лист3" sheetId="2" r:id="rId3"/>
  </sheets>
  <definedNames>
    <definedName name="_xlnm.Print_Area" localSheetId="0">Лист1!$B$1:$S$36</definedName>
    <definedName name="_xlnm.Print_Area" localSheetId="1">Лист2!$B$1:$O$34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WyIBL2Z/+qPikLG8pDtY3kZdF5A=="/>
    </ext>
  </extLst>
</workbook>
</file>

<file path=xl/calcChain.xml><?xml version="1.0" encoding="utf-8"?>
<calcChain xmlns="http://schemas.openxmlformats.org/spreadsheetml/2006/main">
  <c r="M6" i="2" l="1"/>
  <c r="M7" i="2"/>
  <c r="M8" i="2"/>
  <c r="N8" i="2" s="1"/>
  <c r="M9" i="2"/>
  <c r="M10" i="2"/>
  <c r="M11" i="2"/>
  <c r="M12" i="2"/>
  <c r="M13" i="2"/>
  <c r="M14" i="2"/>
  <c r="M15" i="2"/>
  <c r="M16" i="2"/>
  <c r="M17" i="2"/>
  <c r="M18" i="2"/>
  <c r="M19" i="2"/>
  <c r="N19" i="2" s="1"/>
  <c r="M20" i="2"/>
  <c r="N20" i="2" s="1"/>
  <c r="M21" i="2"/>
  <c r="M22" i="2"/>
  <c r="M23" i="2"/>
  <c r="M24" i="2"/>
  <c r="N24" i="2" s="1"/>
  <c r="M25" i="2"/>
  <c r="M26" i="2"/>
  <c r="M27" i="2"/>
  <c r="M28" i="2"/>
  <c r="M29" i="2"/>
  <c r="M30" i="2"/>
  <c r="M31" i="2"/>
  <c r="M32" i="2"/>
  <c r="M33" i="2"/>
  <c r="M34" i="2"/>
  <c r="M5" i="2"/>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7" i="1"/>
  <c r="N6" i="2"/>
  <c r="N7" i="2"/>
  <c r="N10" i="2"/>
  <c r="N11" i="2"/>
  <c r="N12" i="2"/>
  <c r="N14" i="2"/>
  <c r="N15" i="2"/>
  <c r="N16" i="2"/>
  <c r="N18" i="2"/>
  <c r="N22" i="2"/>
  <c r="N23" i="2"/>
  <c r="N26" i="2"/>
  <c r="N27" i="2"/>
  <c r="N28" i="2"/>
  <c r="N30" i="2"/>
  <c r="N31" i="2"/>
  <c r="N32" i="2"/>
  <c r="L34" i="2"/>
  <c r="J34" i="2"/>
  <c r="H34" i="2"/>
  <c r="D34" i="2"/>
  <c r="N34" i="5"/>
  <c r="L34" i="5"/>
  <c r="J34" i="5"/>
  <c r="H34" i="5"/>
  <c r="F34" i="5"/>
  <c r="D34" i="5"/>
  <c r="R36" i="1"/>
  <c r="P36" i="1"/>
  <c r="N36" i="1"/>
  <c r="L36" i="1"/>
  <c r="J36" i="1"/>
  <c r="H36" i="1"/>
  <c r="F36" i="1"/>
  <c r="D36" i="1"/>
  <c r="N33" i="2" l="1"/>
  <c r="N29" i="2"/>
  <c r="N25" i="2"/>
  <c r="N21" i="2"/>
  <c r="N17" i="2"/>
  <c r="N13" i="2"/>
  <c r="N9" i="2"/>
  <c r="N5" i="2"/>
  <c r="N34" i="2" s="1"/>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K33" i="2"/>
  <c r="I33" i="2"/>
  <c r="K32" i="2"/>
  <c r="I32" i="2"/>
  <c r="K31" i="2"/>
  <c r="I31" i="2"/>
  <c r="K30" i="2"/>
  <c r="I30" i="2"/>
  <c r="K29" i="2"/>
  <c r="I29" i="2"/>
  <c r="K28" i="2"/>
  <c r="I28" i="2"/>
  <c r="K27" i="2"/>
  <c r="I27" i="2"/>
  <c r="K26" i="2"/>
  <c r="I26" i="2"/>
  <c r="K25" i="2"/>
  <c r="I25" i="2"/>
  <c r="K24" i="2"/>
  <c r="I24" i="2"/>
  <c r="K23" i="2"/>
  <c r="I23" i="2"/>
  <c r="K22" i="2"/>
  <c r="I22" i="2"/>
  <c r="K21" i="2"/>
  <c r="I21" i="2"/>
  <c r="K20" i="2"/>
  <c r="I20" i="2"/>
  <c r="K19" i="2"/>
  <c r="I19" i="2"/>
  <c r="K18" i="2"/>
  <c r="I18" i="2"/>
  <c r="K17" i="2"/>
  <c r="I17" i="2"/>
  <c r="K16" i="2"/>
  <c r="I16" i="2"/>
  <c r="K15" i="2"/>
  <c r="I15" i="2"/>
  <c r="K14" i="2"/>
  <c r="I14" i="2"/>
  <c r="K13" i="2"/>
  <c r="I13" i="2"/>
  <c r="K12" i="2"/>
  <c r="I12" i="2"/>
  <c r="K11" i="2"/>
  <c r="I11" i="2"/>
  <c r="K10" i="2"/>
  <c r="I10" i="2"/>
  <c r="K9" i="2"/>
  <c r="I9" i="2"/>
  <c r="K8" i="2"/>
  <c r="I8" i="2"/>
  <c r="K7" i="2"/>
  <c r="I7" i="2"/>
  <c r="K6" i="2"/>
  <c r="I6" i="2"/>
  <c r="K5" i="2"/>
  <c r="I5" i="2"/>
  <c r="G34" i="5" l="1"/>
  <c r="I34" i="2"/>
  <c r="K34"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5" i="2"/>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5" i="5"/>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7" i="1"/>
  <c r="F34" i="2"/>
  <c r="M34" i="5" l="1"/>
  <c r="G34" i="2"/>
  <c r="K34" i="5"/>
  <c r="O34" i="5"/>
  <c r="I34" i="5"/>
  <c r="E34" i="5"/>
  <c r="O36" i="1"/>
  <c r="E34" i="2"/>
  <c r="Q36" i="1" l="1"/>
  <c r="M36" i="1"/>
  <c r="S36" i="1"/>
  <c r="K36" i="1"/>
  <c r="I36" i="1"/>
</calcChain>
</file>

<file path=xl/sharedStrings.xml><?xml version="1.0" encoding="utf-8"?>
<sst xmlns="http://schemas.openxmlformats.org/spreadsheetml/2006/main" count="161" uniqueCount="60">
  <si>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</si>
  <si>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</si>
  <si>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</si>
  <si>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</si>
  <si>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</si>
  <si>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</si>
  <si>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</si>
  <si>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</si>
  <si>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</si>
  <si>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</si>
  <si>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</si>
  <si>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</si>
  <si>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</si>
  <si>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</si>
  <si>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</si>
  <si>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</si>
  <si>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</si>
  <si>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</si>
  <si>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</si>
  <si>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</si>
  <si>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</si>
  <si>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</si>
  <si>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</si>
  <si>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</si>
  <si>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</si>
  <si>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</si>
  <si>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</si>
  <si>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</si>
  <si>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</si>
  <si>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</si>
  <si>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</si>
  <si>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</si>
  <si>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</si>
  <si>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</si>
  <si>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</si>
  <si>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Додаток 1</t>
  </si>
  <si>
    <t>Продовження додатку 1</t>
  </si>
  <si>
    <t>Розподіл реагентів та витратних матеріалів сумісних з приладом Cobas e411, е601,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медичних виробів, інших товарів і послуг» у частині «Медичні вироби для забезпечення розвитку донорства крові та її компонентів. Реагенти та витратні матеріали, сумісні з приладом Cobas e411, е601»</t>
  </si>
  <si>
    <t>Генеральний директор</t>
  </si>
  <si>
    <t>Едем АДАМАНОВ</t>
  </si>
  <si>
    <t>Набір реагентів Elecsys для визначення антитіл до ВІЛ (HIV) combi PT
 (Тест-система для визначення ВІЛ комбі PT HIV combi PT Elecsys cobas e, 100 тестів, або еквівалент)
Виробник: Рош Діагностикс ГмбХ,
Німеччина
Ціна за упаковку - 6 197,00 грн
(mnn id: 14836)</t>
  </si>
  <si>
    <t>Імуноаналіз для якісного визначення загальних антитіл до Treponema pallidum, cobas e 411/601/602; 100 тестів
(Тест-система для визначення сифілісу cobas e, 100 тестів, або еквівалент)
Виробник: Рош Діагностикс ГмбХ,
Німеччина
Ціна за упаковку - 8 773,00 грн
(mnn id: 14837)</t>
  </si>
  <si>
    <t>Системний розчин для генерації електрохімічних сигналів в імуноаналізаторах Elecsys, cobas e 
(Системний розчин для генерації електрохімічних сигналів Elecsys cobas e, 6 флаконів по 380 мл, або еквівалент)
Виробник: Рош Діагностикс ГмбХ,
Німеччина
Ціна за упаковку - 1 821,00 грн
(mnn id: 14838)</t>
  </si>
  <si>
    <t>Системний розчин для чистки детекторного блоку, Elecsys, cobas e 
(Системний розчин для чистки
детекторного блока Elecsys cobas e, 6 флаконів по 380 мл, або еквівалент)
Виробник: Рош Діагностикс ГмбХ,
Німеччина
Ціна за упаковку - 2 370,00 грн
(mnn id: 14839)</t>
  </si>
  <si>
    <t>Накінечник для використання в системах
cobas e 411/Elecsys 2010
(Наконечник для проб Elecsys 2010/cobas e 411, 30 по 120 штук, або еквівалент)
Виробник: Рош Діагностикс
ГмбХ, Німеччина/Швейцарія
Ціна за упаковку - 3 418,00 грн
(mnn id: 14840)</t>
  </si>
  <si>
    <t>Ковпачок (реакційна пробірка) для
використання в системах cobas e 411/Elecsys 2010
(Реакційна пробірка Elecsys 2010/cobas e 411, 60 по 60 штук, або еквівалент) 
Виробник: Рош Діагностикс ГмбХ,
Німеччина/Швейцарія
Ціна за упаковку - 3 418,00 грн
(mnn id: 14841)</t>
  </si>
  <si>
    <t>Розчин Elecsys Sys Wash
(Добавка до системного розчину Elecsys cobas e, 500 мл, або еквівалент)  
Виробник: Рош Діагностикс ГмбХ,
Німеччина
Ціна за упаковку - 843,00 грн
(mnn id: 14842)</t>
  </si>
  <si>
    <t>Набір контрольних сироваток PreciControl
Syphilis 
(Контроль Syphilis, Elecsys cobas e, 4 флакони по 2 мл, або еквівалент)
Виробник: Рош Діагностикс ГмбХ,
Німеччина
Ціна за упаковку - 3 103,00 грн
(mnn id: 14846)</t>
  </si>
  <si>
    <t>Набір контрольних сироваток PreciControl для визначення антитіл до вірусу гепатиту С (AntiHCV) 
(Контроль Anti-HCV, Elecsys cobas e, 16 флаконів по 1,3 мл, або еквівалент) 
Виробник: Рош Діагностикс ГмбХ,
Німеччина
Ціна за упаковку - 3 846,00 грн
(mnn id: 14848)</t>
  </si>
  <si>
    <t xml:space="preserve">Набір для очищення CleanCell M Elecsys,cobas e
(Системна речовина cobas® CleanCell/m 2 л, 2 флакони по 2 л, або еквівалент) 
Виробник: Рош Діагностикс ГмбХ,
Німеччина/США
Ціна за упаковку - 1 244,00 грн
(mnn id: 14850)
</t>
  </si>
  <si>
    <t>Промивний розчин PreClean M 
(Системна речовина cobas® PreClean M, 5 по 600 мл, 5 флаконів по 600 мл, або еквівалент)  
Виробник: Рош Діагностикс ГмбХ,
Німеччина
Ціна за упаковку - 3 065,00 грн
(mnn id: 14851)</t>
  </si>
  <si>
    <t>Набір ProCell M 
(Системна речовина cobas® ProCell/m
2 л, 2 флакони по 2 л, cobas e 601, або еквівалент)
Виробник: Рош Діагностикс ГмбХ,
Німеччина
Ціна за упаковку - 4 667,00 грн
(mnn id: 14853)</t>
  </si>
  <si>
    <t>Накінечник/чашка для використання в системах cobas e 601/cobas e 602, модулі E170
(Наконечник/чашка для використання в системах cobas e 601/cobas e 602,
модулі E170, або еквівалент) 
Виробник: Рош Діагностикс ГмбХ,
Німеччина/Швейцарія
Ціна за упаковку - 10 994,00 грн
(mnn id: 14854)</t>
  </si>
  <si>
    <t>Набір реагентів Elecsys для якісного визначення антитіл до вірусу гепатиту
С (Anti-HCV II) 
(Тест для якісного визначення
антитіл до вірусу гепатиту С (анти-HCV), Elecsys cobas e, 200 тестів, або еквівалент) 
Виробник: Рош Діагностикс ГмбХ,
Німеччина
Ціна за упаковку - 17 949,00 грн
(mnn id: 14856)</t>
  </si>
  <si>
    <t>Набір реагентів Elecsys для визначення антитіл до ВІЛ (HIV) combi PT 
(Тест для визначення ВІЛ-1 антигена
та загальних антитіл до ВІЛ-1 і ВІЛ-2, 200 тестів, Elecsys cobas e, або еквівалент)
Виробник: Рош Діагностикс ГмбХ,
Німеччина
Ціна за упаковку - 12 312,00 грн
(mnn id: 14858)</t>
  </si>
  <si>
    <t>Набір контрольних сироваток PreciControl ВІЛ Ген II (HIV Gen II) 
(Тест для контролю якості імуноаналізів Elecsys HIV combi PT, Elecsys HIV Duo
та Elecsys HIV Ag, або еквівалент)
Виробник: Рош Діагностикс ГмбХ,
Німеччина
Ціна за упаковку - 3 673,00 грн
(mnn id: 14859)</t>
  </si>
  <si>
    <t>Набір реагентів Elecsys для якісного визначення антитіл до вірусу гепатиту С (Anti-HCV II)
 (Гепатит С, II покоління, 100 тестів, або еквівалент)
Виробник: Рош Діагностикс
ГмбХ, Німеччина
Ціна за упаковку - 10 552,00 грн
(mnn id: 14834)</t>
  </si>
  <si>
    <t>Імуноаналіз Elecsys HBsAg II 
для якісного визначення поверхневого антигену
вірусу гепатиту B 
(Тест-система
 для визначення поверхневого антигена гепатиту В ген. 2
HBsAg G2 Elecsys cobas e, 100 тестів, або еквівалент)
Виробник: Рош Діагностикс ГмбХ, Німеччина
Ціна за упаковку - 3 301,00 грн
(mnn id: 14835)</t>
  </si>
  <si>
    <t>Контроль PreciControl HBsAg ІІ 
для контролю якості імуноаналізу Elecsys HBsAg ІІ
(Контроль HbsAg, Elecsys cobas e, 16
флаконів по 1,3 мл, або еквівалент)
Виробник: Рош Діагностикс ГмбХ,
Німеччина
Ціна за упаковку - 3 631,00 грн
(mnn id: 14847)</t>
  </si>
  <si>
    <t>ЗАТВЕРДЖЕНО
наказ державного підприємства 
«Медичні закупівлі України»
від 14 березня 2024 року №267-Р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</si>
</sst>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
      <sz val="12"/>
      <color theme="1"/>
      <name val="Times New Roman"/>
      <family val="1"/>
      <charset val="204"/>
    </font>
    <font>
      <b/>
      <sz val="11"/>
      <name val="Calibri"/>
      <family val="2"/>
      <charset val="204"/>
    </font>
    <font>
      <b/>
      <sz val="14"/>
      <name val="Times New Roman"/>
      <family val="1"/>
      <charset val="204"/>
    </font>
  </fonts>
  <fills count="3">
    <fill>
      <patternFill patternType="none"/>
    </fill>
    <fill>
      <patternFill patternType="gray125"/>
    </fill>
    <fill>
      <patternFill patternType="solid">
        <fgColor theme="0"/>
        <bgColor theme="0"/>
      </patternFill>
    </fill>
  </fills>
  <borders count="39">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rgb="FF000000"/>
      </left>
      <right/>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9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center" vertical="center" wrapText="1"/>
    </xf>
    <xf numFmtId="1" fontId="5" fillId="0" borderId="0" xfId="0" applyNumberFormat="1" applyFont="1" applyAlignment="1">
      <alignment horizontal="center" vertical="center" wrapText="1"/>
    </xf>
    <xf numFmtId="0" fontId="6" fillId="0" borderId="0" xfId="0" applyFont="1" applyAlignment="1">
      <alignment horizontal="left" vertical="center" wrapText="1"/>
    </xf>
    <xf numFmtId="0" fontId="7" fillId="0" borderId="0" xfId="0" applyFont="1"/>
    <xf numFmtId="0" fontId="8"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1" fillId="2" borderId="6" xfId="0" applyFont="1" applyFill="1" applyBorder="1" applyAlignment="1">
      <alignment horizontal="center" vertical="center" wrapText="1"/>
    </xf>
    <xf numFmtId="1" fontId="5" fillId="0" borderId="5" xfId="0" applyNumberFormat="1" applyFont="1" applyBorder="1" applyAlignment="1">
      <alignment horizontal="center" vertical="center" wrapText="1"/>
    </xf>
    <xf numFmtId="0" fontId="0" fillId="0" borderId="4" xfId="0" applyBorder="1"/>
    <xf numFmtId="4" fontId="3" fillId="2" borderId="4" xfId="0" applyNumberFormat="1" applyFont="1" applyFill="1" applyBorder="1" applyAlignment="1">
      <alignment horizontal="center" vertical="center"/>
    </xf>
    <xf numFmtId="4" fontId="3" fillId="2" borderId="5" xfId="0" applyNumberFormat="1" applyFont="1" applyFill="1" applyBorder="1" applyAlignment="1">
      <alignment horizontal="center" vertical="center" wrapText="1"/>
    </xf>
    <xf numFmtId="0" fontId="12" fillId="0" borderId="0" xfId="0" applyFont="1"/>
    <xf numFmtId="0" fontId="12" fillId="0" borderId="4" xfId="0" applyFont="1" applyBorder="1"/>
    <xf numFmtId="3" fontId="3" fillId="2" borderId="13" xfId="0" applyNumberFormat="1" applyFont="1" applyFill="1" applyBorder="1" applyAlignment="1">
      <alignment horizontal="center" vertical="center"/>
    </xf>
    <xf numFmtId="1" fontId="5" fillId="0" borderId="12" xfId="0" applyNumberFormat="1"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3" fillId="2" borderId="1" xfId="0" applyFont="1" applyFill="1" applyBorder="1" applyAlignment="1">
      <alignment horizontal="left" vertical="center" wrapText="1"/>
    </xf>
    <xf numFmtId="4" fontId="9" fillId="2" borderId="1" xfId="0" applyNumberFormat="1" applyFont="1" applyFill="1" applyBorder="1" applyAlignment="1">
      <alignment horizontal="right" vertical="center" wrapText="1"/>
    </xf>
    <xf numFmtId="0" fontId="0" fillId="0" borderId="0" xfId="0" applyAlignment="1">
      <alignment vertical="center"/>
    </xf>
    <xf numFmtId="0" fontId="7" fillId="0" borderId="4" xfId="0" applyFont="1" applyBorder="1"/>
    <xf numFmtId="1" fontId="5" fillId="0" borderId="7" xfId="0" applyNumberFormat="1" applyFont="1" applyBorder="1" applyAlignment="1">
      <alignment horizontal="center" vertical="center" wrapText="1"/>
    </xf>
    <xf numFmtId="4" fontId="1" fillId="0" borderId="17" xfId="0" applyNumberFormat="1" applyFont="1" applyBorder="1" applyAlignment="1">
      <alignment horizontal="center" vertical="center" wrapText="1"/>
    </xf>
    <xf numFmtId="4" fontId="3" fillId="2" borderId="7" xfId="0" applyNumberFormat="1" applyFont="1" applyFill="1" applyBorder="1" applyAlignment="1">
      <alignment horizontal="center" vertical="center"/>
    </xf>
    <xf numFmtId="0" fontId="1" fillId="2" borderId="19" xfId="0" applyFont="1" applyFill="1" applyBorder="1" applyAlignment="1">
      <alignment horizontal="center" vertical="center" wrapText="1"/>
    </xf>
    <xf numFmtId="0" fontId="4" fillId="0" borderId="4" xfId="0" applyFont="1" applyBorder="1" applyAlignment="1">
      <alignment vertical="center"/>
    </xf>
    <xf numFmtId="4" fontId="3" fillId="2" borderId="5" xfId="0" applyNumberFormat="1" applyFont="1" applyFill="1" applyBorder="1" applyAlignment="1">
      <alignment horizontal="center" vertical="center"/>
    </xf>
    <xf numFmtId="0" fontId="13" fillId="0" borderId="0" xfId="0" applyFont="1" applyAlignment="1">
      <alignment horizontal="right" vertical="center"/>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1" fontId="5" fillId="0" borderId="18" xfId="0" applyNumberFormat="1"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1" fontId="5" fillId="0" borderId="13" xfId="0" applyNumberFormat="1"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6" fillId="0" borderId="4" xfId="0" applyFont="1" applyBorder="1" applyAlignment="1">
      <alignment horizontal="left" vertical="center" wrapText="1"/>
    </xf>
    <xf numFmtId="0" fontId="1" fillId="2" borderId="32" xfId="0" applyFont="1" applyFill="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5" xfId="0" quotePrefix="1" applyFont="1" applyBorder="1" applyAlignment="1">
      <alignment horizontal="center" vertical="center" wrapText="1"/>
    </xf>
    <xf numFmtId="1" fontId="3"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4" fontId="1" fillId="0" borderId="33" xfId="0" applyNumberFormat="1" applyFont="1" applyBorder="1" applyAlignment="1">
      <alignment horizontal="center" vertical="center" wrapText="1"/>
    </xf>
    <xf numFmtId="3" fontId="1" fillId="0" borderId="33" xfId="0" applyNumberFormat="1" applyFont="1" applyBorder="1" applyAlignment="1">
      <alignment horizontal="center" vertical="center" wrapText="1"/>
    </xf>
    <xf numFmtId="4" fontId="1" fillId="0" borderId="34"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35" xfId="0" applyFont="1" applyBorder="1" applyAlignment="1">
      <alignment horizontal="left" vertical="center" wrapText="1"/>
    </xf>
    <xf numFmtId="0" fontId="3" fillId="0" borderId="23" xfId="0" applyFont="1" applyBorder="1" applyAlignment="1">
      <alignment horizontal="left" vertical="center" wrapText="1"/>
    </xf>
    <xf numFmtId="0" fontId="10" fillId="0" borderId="8" xfId="0" applyFont="1" applyBorder="1" applyAlignment="1">
      <alignment vertical="center"/>
    </xf>
    <xf numFmtId="0" fontId="1" fillId="0" borderId="36" xfId="0" applyFont="1" applyBorder="1" applyAlignment="1">
      <alignment horizontal="center" vertical="center" wrapText="1"/>
    </xf>
    <xf numFmtId="4" fontId="1" fillId="0" borderId="36" xfId="0" applyNumberFormat="1" applyFont="1" applyBorder="1" applyAlignment="1">
      <alignment horizontal="center" vertical="center" wrapText="1"/>
    </xf>
    <xf numFmtId="3" fontId="1" fillId="0" borderId="36" xfId="0" applyNumberFormat="1" applyFont="1" applyBorder="1" applyAlignment="1">
      <alignment horizontal="center" vertical="center" wrapText="1"/>
    </xf>
    <xf numFmtId="4" fontId="3" fillId="2" borderId="9" xfId="0" applyNumberFormat="1" applyFont="1" applyFill="1" applyBorder="1" applyAlignment="1">
      <alignment horizontal="center" vertical="center" wrapText="1"/>
    </xf>
    <xf numFmtId="1" fontId="3" fillId="0" borderId="22"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1" fillId="0" borderId="37" xfId="0" applyFont="1" applyBorder="1" applyAlignment="1">
      <alignment horizontal="center" vertical="center" wrapText="1"/>
    </xf>
    <xf numFmtId="4" fontId="3" fillId="2" borderId="10" xfId="0" applyNumberFormat="1" applyFont="1" applyFill="1" applyBorder="1" applyAlignment="1">
      <alignment horizontal="center" vertical="center" wrapText="1"/>
    </xf>
    <xf numFmtId="4" fontId="3" fillId="2" borderId="8" xfId="0" applyNumberFormat="1" applyFont="1" applyFill="1" applyBorder="1" applyAlignment="1">
      <alignment horizontal="center" vertical="center" wrapText="1"/>
    </xf>
    <xf numFmtId="4" fontId="1" fillId="0" borderId="37"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1" fillId="0" borderId="38" xfId="0" applyNumberFormat="1" applyFont="1" applyBorder="1" applyAlignment="1">
      <alignment horizontal="center" vertical="center" wrapText="1"/>
    </xf>
    <xf numFmtId="0" fontId="13"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7" xfId="0" applyFont="1" applyBorder="1" applyAlignment="1">
      <alignment horizontal="left" vertical="center" wrapText="1"/>
    </xf>
    <xf numFmtId="0" fontId="14" fillId="0" borderId="13" xfId="0" applyFont="1" applyBorder="1"/>
    <xf numFmtId="0" fontId="9" fillId="2" borderId="3" xfId="0" applyFont="1" applyFill="1" applyBorder="1" applyAlignment="1">
      <alignment horizontal="left" vertical="center" wrapText="1"/>
    </xf>
    <xf numFmtId="0" fontId="4" fillId="0" borderId="4" xfId="0" applyFont="1" applyBorder="1" applyAlignment="1">
      <alignment vertical="center"/>
    </xf>
    <xf numFmtId="0" fontId="11" fillId="0" borderId="0" xfId="0" applyFont="1" applyAlignment="1">
      <alignment horizontal="center" vertical="center" wrapText="1"/>
    </xf>
    <xf numFmtId="0" fontId="0" fillId="0" borderId="0" xfId="0"/>
    <xf numFmtId="0" fontId="3" fillId="0" borderId="2" xfId="0" applyFont="1" applyBorder="1" applyAlignment="1">
      <alignment horizontal="center" vertical="center" wrapText="1"/>
    </xf>
    <xf numFmtId="0" fontId="4" fillId="0" borderId="6" xfId="0" applyFont="1" applyBorder="1"/>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8" xfId="0" applyFont="1" applyBorder="1"/>
    <xf numFmtId="0" fontId="3" fillId="0" borderId="18" xfId="0" applyFont="1" applyBorder="1" applyAlignment="1">
      <alignment horizontal="center" vertical="center" wrapText="1"/>
    </xf>
    <xf numFmtId="0" fontId="4" fillId="0" borderId="13" xfId="0" applyFont="1" applyBorder="1"/>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5" xfId="0" applyFont="1" applyFill="1" applyBorder="1" applyAlignment="1">
      <alignment horizontal="center" vertical="center" wrapText="1"/>
    </xf>
    <xf numFmtId="0" fontId="4" fillId="0" borderId="16" xfId="0" applyFont="1" applyBorder="1"/>
    <xf numFmtId="0" fontId="6" fillId="0" borderId="14" xfId="0" applyFont="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3"/>
  <sheetViews>
    <sheetView view="pageBreakPreview" topLeftCell="D1" zoomScale="40" zoomScaleNormal="60" zoomScaleSheetLayoutView="40" workbookViewId="0">
      <selection activeCell="P4" sqref="B1:S36"/>
    </sheetView>
  </sheetViews>
  <sheetFormatPr defaultColWidth="14.453125" defaultRowHeight="15" customHeight="1"/>
  <cols>
    <col min="1" max="2" width="5.36328125" customWidth="1"/>
    <col min="3" max="3" width="55.81640625" customWidth="1"/>
    <col min="4" max="15" width="23.08984375" customWidth="1"/>
    <col min="16" max="17" width="25.6328125" customWidth="1"/>
    <col min="18" max="19" width="23.08984375" customWidth="1"/>
  </cols>
  <sheetData>
    <row r="1" spans="1:21" ht="27" customHeight="1">
      <c r="R1" s="76" t="s">
        <v>35</v>
      </c>
      <c r="S1" s="76"/>
    </row>
    <row r="2" spans="1:21" ht="94.25" customHeight="1">
      <c r="A2" s="1"/>
      <c r="B2" s="1"/>
      <c r="C2" s="2"/>
      <c r="D2" s="2"/>
      <c r="E2" s="2"/>
      <c r="F2" s="2"/>
      <c r="G2" s="2"/>
      <c r="H2" s="2"/>
      <c r="I2" s="2"/>
      <c r="J2" s="2"/>
      <c r="K2" s="2"/>
      <c r="L2" s="2"/>
      <c r="M2" s="2"/>
      <c r="N2" s="2"/>
      <c r="O2" s="2"/>
      <c r="P2" s="2"/>
      <c r="Q2" s="2"/>
      <c r="R2" s="77" t="s">
        <v>59</v>
      </c>
      <c r="S2" s="78"/>
    </row>
    <row r="3" spans="1:21" ht="96" customHeight="1" thickBot="1">
      <c r="A3" s="3"/>
      <c r="B3" s="83" t="s">
        <v>37</v>
      </c>
      <c r="C3" s="84"/>
      <c r="D3" s="84"/>
      <c r="E3" s="84"/>
      <c r="F3" s="84"/>
      <c r="G3" s="84"/>
      <c r="H3" s="84"/>
      <c r="I3" s="84"/>
      <c r="J3" s="84"/>
      <c r="K3" s="84"/>
      <c r="L3" s="84"/>
      <c r="M3" s="84"/>
      <c r="N3" s="84"/>
      <c r="O3" s="84"/>
      <c r="P3" s="84"/>
      <c r="Q3" s="84"/>
      <c r="R3" s="84"/>
      <c r="S3" s="84"/>
    </row>
    <row r="4" spans="1:21" ht="387.65" customHeight="1" thickBot="1">
      <c r="A4" s="4"/>
      <c r="B4" s="85" t="s">
        <v>0</v>
      </c>
      <c r="C4" s="87" t="s">
        <v>1</v>
      </c>
      <c r="D4" s="88" t="s">
        <v>56</v>
      </c>
      <c r="E4" s="89"/>
      <c r="F4" s="88" t="s">
        <v>57</v>
      </c>
      <c r="G4" s="89"/>
      <c r="H4" s="88" t="s">
        <v>40</v>
      </c>
      <c r="I4" s="89"/>
      <c r="J4" s="88" t="s">
        <v>41</v>
      </c>
      <c r="K4" s="89"/>
      <c r="L4" s="88" t="s">
        <v>42</v>
      </c>
      <c r="M4" s="89"/>
      <c r="N4" s="88" t="s">
        <v>43</v>
      </c>
      <c r="O4" s="91"/>
      <c r="P4" s="90" t="s">
        <v>44</v>
      </c>
      <c r="Q4" s="89"/>
      <c r="R4" s="88" t="s">
        <v>45</v>
      </c>
      <c r="S4" s="91"/>
    </row>
    <row r="5" spans="1:21" ht="21" customHeight="1" thickBot="1">
      <c r="A5" s="4"/>
      <c r="B5" s="86"/>
      <c r="C5" s="86"/>
      <c r="D5" s="11" t="s">
        <v>34</v>
      </c>
      <c r="E5" s="30" t="s">
        <v>3</v>
      </c>
      <c r="F5" s="11" t="s">
        <v>34</v>
      </c>
      <c r="G5" s="30" t="s">
        <v>3</v>
      </c>
      <c r="H5" s="11" t="s">
        <v>34</v>
      </c>
      <c r="I5" s="30" t="s">
        <v>3</v>
      </c>
      <c r="J5" s="30" t="s">
        <v>34</v>
      </c>
      <c r="K5" s="43" t="s">
        <v>3</v>
      </c>
      <c r="L5" s="42" t="s">
        <v>34</v>
      </c>
      <c r="M5" s="30" t="s">
        <v>3</v>
      </c>
      <c r="N5" s="44" t="s">
        <v>34</v>
      </c>
      <c r="O5" s="45" t="s">
        <v>3</v>
      </c>
      <c r="P5" s="42" t="s">
        <v>34</v>
      </c>
      <c r="Q5" s="30" t="s">
        <v>3</v>
      </c>
      <c r="R5" s="46" t="s">
        <v>34</v>
      </c>
      <c r="S5" s="47" t="s">
        <v>3</v>
      </c>
    </row>
    <row r="6" spans="1:21" ht="12" customHeight="1" thickBot="1">
      <c r="A6" s="5"/>
      <c r="B6" s="19">
        <v>1</v>
      </c>
      <c r="C6" s="12">
        <v>2</v>
      </c>
      <c r="D6" s="12">
        <v>3</v>
      </c>
      <c r="E6" s="27">
        <v>4</v>
      </c>
      <c r="F6" s="12">
        <v>5</v>
      </c>
      <c r="G6" s="27">
        <v>6</v>
      </c>
      <c r="H6" s="12">
        <v>7</v>
      </c>
      <c r="I6" s="12">
        <v>8</v>
      </c>
      <c r="J6" s="41">
        <v>9</v>
      </c>
      <c r="K6" s="27">
        <v>10</v>
      </c>
      <c r="L6" s="27">
        <v>11</v>
      </c>
      <c r="M6" s="12">
        <v>12</v>
      </c>
      <c r="N6" s="36">
        <v>13</v>
      </c>
      <c r="O6" s="27">
        <v>14</v>
      </c>
      <c r="P6" s="27">
        <v>15</v>
      </c>
      <c r="Q6" s="12">
        <v>16</v>
      </c>
      <c r="R6" s="27">
        <v>17</v>
      </c>
      <c r="S6" s="12">
        <v>18</v>
      </c>
      <c r="T6" s="13"/>
    </row>
    <row r="7" spans="1:21" ht="17.25" customHeight="1">
      <c r="A7" s="1"/>
      <c r="B7" s="20">
        <v>1</v>
      </c>
      <c r="C7" s="59" t="s">
        <v>4</v>
      </c>
      <c r="D7" s="38">
        <v>0</v>
      </c>
      <c r="E7" s="57">
        <f>D7*10552</f>
        <v>0</v>
      </c>
      <c r="F7" s="51">
        <v>0</v>
      </c>
      <c r="G7" s="57">
        <f>F7*3301</f>
        <v>0</v>
      </c>
      <c r="H7" s="51">
        <v>0</v>
      </c>
      <c r="I7" s="57">
        <f>H7*6197</f>
        <v>0</v>
      </c>
      <c r="J7" s="51">
        <v>0</v>
      </c>
      <c r="K7" s="57">
        <f>J7*8773</f>
        <v>0</v>
      </c>
      <c r="L7" s="58">
        <v>0</v>
      </c>
      <c r="M7" s="57">
        <f>L7*1821</f>
        <v>0</v>
      </c>
      <c r="N7" s="58">
        <v>0</v>
      </c>
      <c r="O7" s="57">
        <f>N7*2370</f>
        <v>0</v>
      </c>
      <c r="P7" s="51">
        <v>0</v>
      </c>
      <c r="Q7" s="57">
        <f>P7*3418</f>
        <v>0</v>
      </c>
      <c r="R7" s="51">
        <v>0</v>
      </c>
      <c r="S7" s="57">
        <f>R7*3418</f>
        <v>0</v>
      </c>
    </row>
    <row r="8" spans="1:21" ht="17.25" customHeight="1">
      <c r="A8" s="1"/>
      <c r="B8" s="21">
        <v>2</v>
      </c>
      <c r="C8" s="60" t="s">
        <v>5</v>
      </c>
      <c r="D8" s="39">
        <v>0</v>
      </c>
      <c r="E8" s="57">
        <f t="shared" ref="E8:E36" si="0">D8*10552</f>
        <v>0</v>
      </c>
      <c r="F8" s="50">
        <v>0</v>
      </c>
      <c r="G8" s="57">
        <f t="shared" ref="G8:G36" si="1">F8*3301</f>
        <v>0</v>
      </c>
      <c r="H8" s="50">
        <v>0</v>
      </c>
      <c r="I8" s="55">
        <f t="shared" ref="I8:I35" si="2">H8*6197</f>
        <v>0</v>
      </c>
      <c r="J8" s="50">
        <v>0</v>
      </c>
      <c r="K8" s="55">
        <f t="shared" ref="K8:K35" si="3">J8*8773</f>
        <v>0</v>
      </c>
      <c r="L8" s="56">
        <v>0</v>
      </c>
      <c r="M8" s="55">
        <f t="shared" ref="M8:M35" si="4">L8*1821</f>
        <v>0</v>
      </c>
      <c r="N8" s="56">
        <v>0</v>
      </c>
      <c r="O8" s="55">
        <f t="shared" ref="O8:O35" si="5">N8*2370</f>
        <v>0</v>
      </c>
      <c r="P8" s="50">
        <v>0</v>
      </c>
      <c r="Q8" s="55">
        <f t="shared" ref="Q8:Q35" si="6">P8*3418</f>
        <v>0</v>
      </c>
      <c r="R8" s="50">
        <v>0</v>
      </c>
      <c r="S8" s="55">
        <f t="shared" ref="S8:S35" si="7">R8*3418</f>
        <v>0</v>
      </c>
    </row>
    <row r="9" spans="1:21" ht="16.75" customHeight="1">
      <c r="A9" s="1"/>
      <c r="B9" s="21">
        <v>3</v>
      </c>
      <c r="C9" s="61" t="s">
        <v>6</v>
      </c>
      <c r="D9" s="39">
        <v>0</v>
      </c>
      <c r="E9" s="57">
        <f t="shared" si="0"/>
        <v>0</v>
      </c>
      <c r="F9" s="50">
        <v>0</v>
      </c>
      <c r="G9" s="57">
        <f t="shared" si="1"/>
        <v>0</v>
      </c>
      <c r="H9" s="50">
        <v>0</v>
      </c>
      <c r="I9" s="55">
        <f t="shared" si="2"/>
        <v>0</v>
      </c>
      <c r="J9" s="50">
        <v>0</v>
      </c>
      <c r="K9" s="55">
        <f t="shared" si="3"/>
        <v>0</v>
      </c>
      <c r="L9" s="56">
        <v>0</v>
      </c>
      <c r="M9" s="55">
        <f t="shared" si="4"/>
        <v>0</v>
      </c>
      <c r="N9" s="56">
        <v>0</v>
      </c>
      <c r="O9" s="55">
        <f t="shared" si="5"/>
        <v>0</v>
      </c>
      <c r="P9" s="50">
        <v>0</v>
      </c>
      <c r="Q9" s="55">
        <f t="shared" si="6"/>
        <v>0</v>
      </c>
      <c r="R9" s="50">
        <v>0</v>
      </c>
      <c r="S9" s="55">
        <f t="shared" si="7"/>
        <v>0</v>
      </c>
    </row>
    <row r="10" spans="1:21" ht="17.25" customHeight="1">
      <c r="A10" s="1"/>
      <c r="B10" s="21">
        <v>4</v>
      </c>
      <c r="C10" s="60" t="s">
        <v>7</v>
      </c>
      <c r="D10" s="39">
        <v>0</v>
      </c>
      <c r="E10" s="57">
        <f t="shared" si="0"/>
        <v>0</v>
      </c>
      <c r="F10" s="50">
        <v>0</v>
      </c>
      <c r="G10" s="57">
        <f t="shared" si="1"/>
        <v>0</v>
      </c>
      <c r="H10" s="50">
        <v>0</v>
      </c>
      <c r="I10" s="55">
        <f t="shared" si="2"/>
        <v>0</v>
      </c>
      <c r="J10" s="50">
        <v>0</v>
      </c>
      <c r="K10" s="55">
        <f t="shared" si="3"/>
        <v>0</v>
      </c>
      <c r="L10" s="56">
        <v>0</v>
      </c>
      <c r="M10" s="55">
        <f t="shared" si="4"/>
        <v>0</v>
      </c>
      <c r="N10" s="56">
        <v>0</v>
      </c>
      <c r="O10" s="55">
        <f t="shared" si="5"/>
        <v>0</v>
      </c>
      <c r="P10" s="50">
        <v>0</v>
      </c>
      <c r="Q10" s="55">
        <f t="shared" si="6"/>
        <v>0</v>
      </c>
      <c r="R10" s="50">
        <v>0</v>
      </c>
      <c r="S10" s="55">
        <f t="shared" si="7"/>
        <v>0</v>
      </c>
    </row>
    <row r="11" spans="1:21" ht="17" customHeight="1">
      <c r="A11" s="1"/>
      <c r="B11" s="21">
        <v>5</v>
      </c>
      <c r="C11" s="61" t="s">
        <v>8</v>
      </c>
      <c r="D11" s="39">
        <v>0</v>
      </c>
      <c r="E11" s="57">
        <f t="shared" si="0"/>
        <v>0</v>
      </c>
      <c r="F11" s="50">
        <v>0</v>
      </c>
      <c r="G11" s="57">
        <f t="shared" si="1"/>
        <v>0</v>
      </c>
      <c r="H11" s="50">
        <v>0</v>
      </c>
      <c r="I11" s="55">
        <f t="shared" si="2"/>
        <v>0</v>
      </c>
      <c r="J11" s="50">
        <v>0</v>
      </c>
      <c r="K11" s="55">
        <f t="shared" si="3"/>
        <v>0</v>
      </c>
      <c r="L11" s="56">
        <v>0</v>
      </c>
      <c r="M11" s="55">
        <f t="shared" si="4"/>
        <v>0</v>
      </c>
      <c r="N11" s="56">
        <v>0</v>
      </c>
      <c r="O11" s="55">
        <f t="shared" si="5"/>
        <v>0</v>
      </c>
      <c r="P11" s="50">
        <v>0</v>
      </c>
      <c r="Q11" s="55">
        <f t="shared" si="6"/>
        <v>0</v>
      </c>
      <c r="R11" s="50">
        <v>0</v>
      </c>
      <c r="S11" s="55">
        <f t="shared" si="7"/>
        <v>0</v>
      </c>
      <c r="U11" s="16"/>
    </row>
    <row r="12" spans="1:21" ht="17.25" customHeight="1">
      <c r="A12" s="1"/>
      <c r="B12" s="21">
        <v>6</v>
      </c>
      <c r="C12" s="62" t="s">
        <v>9</v>
      </c>
      <c r="D12" s="39">
        <v>20</v>
      </c>
      <c r="E12" s="57">
        <f t="shared" si="0"/>
        <v>211040</v>
      </c>
      <c r="F12" s="50">
        <v>20</v>
      </c>
      <c r="G12" s="57">
        <f t="shared" si="1"/>
        <v>66020</v>
      </c>
      <c r="H12" s="50">
        <v>21</v>
      </c>
      <c r="I12" s="55">
        <f t="shared" si="2"/>
        <v>130137</v>
      </c>
      <c r="J12" s="50">
        <v>20</v>
      </c>
      <c r="K12" s="55">
        <f t="shared" si="3"/>
        <v>175460</v>
      </c>
      <c r="L12" s="56">
        <v>0</v>
      </c>
      <c r="M12" s="55">
        <f t="shared" si="4"/>
        <v>0</v>
      </c>
      <c r="N12" s="56">
        <v>0</v>
      </c>
      <c r="O12" s="55">
        <f t="shared" si="5"/>
        <v>0</v>
      </c>
      <c r="P12" s="50">
        <v>6</v>
      </c>
      <c r="Q12" s="55">
        <f t="shared" si="6"/>
        <v>20508</v>
      </c>
      <c r="R12" s="50">
        <v>3</v>
      </c>
      <c r="S12" s="55">
        <f t="shared" si="7"/>
        <v>10254</v>
      </c>
    </row>
    <row r="13" spans="1:21" ht="17.25" customHeight="1">
      <c r="A13" s="1"/>
      <c r="B13" s="21">
        <v>7</v>
      </c>
      <c r="C13" s="60" t="s">
        <v>10</v>
      </c>
      <c r="D13" s="39">
        <v>0</v>
      </c>
      <c r="E13" s="57">
        <f t="shared" si="0"/>
        <v>0</v>
      </c>
      <c r="F13" s="50">
        <v>0</v>
      </c>
      <c r="G13" s="57">
        <f t="shared" si="1"/>
        <v>0</v>
      </c>
      <c r="H13" s="50">
        <v>0</v>
      </c>
      <c r="I13" s="55">
        <f t="shared" si="2"/>
        <v>0</v>
      </c>
      <c r="J13" s="50">
        <v>0</v>
      </c>
      <c r="K13" s="55">
        <f t="shared" si="3"/>
        <v>0</v>
      </c>
      <c r="L13" s="56">
        <v>0</v>
      </c>
      <c r="M13" s="55">
        <f t="shared" si="4"/>
        <v>0</v>
      </c>
      <c r="N13" s="56">
        <v>0</v>
      </c>
      <c r="O13" s="55">
        <f t="shared" si="5"/>
        <v>0</v>
      </c>
      <c r="P13" s="50">
        <v>0</v>
      </c>
      <c r="Q13" s="55">
        <f t="shared" si="6"/>
        <v>0</v>
      </c>
      <c r="R13" s="50">
        <v>0</v>
      </c>
      <c r="S13" s="55">
        <f t="shared" si="7"/>
        <v>0</v>
      </c>
    </row>
    <row r="14" spans="1:21" ht="17.25" customHeight="1">
      <c r="A14" s="1"/>
      <c r="B14" s="21">
        <v>8</v>
      </c>
      <c r="C14" s="62" t="s">
        <v>11</v>
      </c>
      <c r="D14" s="39">
        <v>20</v>
      </c>
      <c r="E14" s="57">
        <f t="shared" si="0"/>
        <v>211040</v>
      </c>
      <c r="F14" s="50">
        <v>20</v>
      </c>
      <c r="G14" s="57">
        <f t="shared" si="1"/>
        <v>66020</v>
      </c>
      <c r="H14" s="50">
        <v>20</v>
      </c>
      <c r="I14" s="55">
        <f t="shared" si="2"/>
        <v>123940</v>
      </c>
      <c r="J14" s="50">
        <v>20</v>
      </c>
      <c r="K14" s="55">
        <f t="shared" si="3"/>
        <v>175460</v>
      </c>
      <c r="L14" s="56">
        <v>10</v>
      </c>
      <c r="M14" s="55">
        <f t="shared" si="4"/>
        <v>18210</v>
      </c>
      <c r="N14" s="56">
        <v>10</v>
      </c>
      <c r="O14" s="55">
        <f t="shared" si="5"/>
        <v>23700</v>
      </c>
      <c r="P14" s="50">
        <v>5</v>
      </c>
      <c r="Q14" s="55">
        <f t="shared" si="6"/>
        <v>17090</v>
      </c>
      <c r="R14" s="50">
        <v>2</v>
      </c>
      <c r="S14" s="55">
        <f t="shared" si="7"/>
        <v>6836</v>
      </c>
    </row>
    <row r="15" spans="1:21" ht="17.25" customHeight="1">
      <c r="A15" s="1"/>
      <c r="B15" s="21">
        <v>9</v>
      </c>
      <c r="C15" s="60" t="s">
        <v>12</v>
      </c>
      <c r="D15" s="52">
        <v>0</v>
      </c>
      <c r="E15" s="57">
        <f t="shared" si="0"/>
        <v>0</v>
      </c>
      <c r="F15" s="50">
        <v>0</v>
      </c>
      <c r="G15" s="57">
        <f t="shared" si="1"/>
        <v>0</v>
      </c>
      <c r="H15" s="50">
        <v>0</v>
      </c>
      <c r="I15" s="55">
        <f t="shared" si="2"/>
        <v>0</v>
      </c>
      <c r="J15" s="50">
        <v>0</v>
      </c>
      <c r="K15" s="55">
        <f t="shared" si="3"/>
        <v>0</v>
      </c>
      <c r="L15" s="56">
        <v>0</v>
      </c>
      <c r="M15" s="55">
        <f t="shared" si="4"/>
        <v>0</v>
      </c>
      <c r="N15" s="56">
        <v>0</v>
      </c>
      <c r="O15" s="55">
        <f t="shared" si="5"/>
        <v>0</v>
      </c>
      <c r="P15" s="50">
        <v>0</v>
      </c>
      <c r="Q15" s="55">
        <f t="shared" si="6"/>
        <v>0</v>
      </c>
      <c r="R15" s="50">
        <v>0</v>
      </c>
      <c r="S15" s="55">
        <f t="shared" si="7"/>
        <v>0</v>
      </c>
    </row>
    <row r="16" spans="1:21" ht="17.25" customHeight="1">
      <c r="A16" s="1"/>
      <c r="B16" s="21">
        <v>10</v>
      </c>
      <c r="C16" s="61" t="s">
        <v>13</v>
      </c>
      <c r="D16" s="39">
        <v>0</v>
      </c>
      <c r="E16" s="57">
        <f t="shared" si="0"/>
        <v>0</v>
      </c>
      <c r="F16" s="50">
        <v>0</v>
      </c>
      <c r="G16" s="57">
        <f t="shared" si="1"/>
        <v>0</v>
      </c>
      <c r="H16" s="50">
        <v>0</v>
      </c>
      <c r="I16" s="55">
        <f t="shared" si="2"/>
        <v>0</v>
      </c>
      <c r="J16" s="50">
        <v>0</v>
      </c>
      <c r="K16" s="55">
        <f t="shared" si="3"/>
        <v>0</v>
      </c>
      <c r="L16" s="56">
        <v>0</v>
      </c>
      <c r="M16" s="55">
        <f t="shared" si="4"/>
        <v>0</v>
      </c>
      <c r="N16" s="56">
        <v>0</v>
      </c>
      <c r="O16" s="55">
        <f t="shared" si="5"/>
        <v>0</v>
      </c>
      <c r="P16" s="50">
        <v>0</v>
      </c>
      <c r="Q16" s="55">
        <f t="shared" si="6"/>
        <v>0</v>
      </c>
      <c r="R16" s="50">
        <v>0</v>
      </c>
      <c r="S16" s="55">
        <f t="shared" si="7"/>
        <v>0</v>
      </c>
    </row>
    <row r="17" spans="1:22" ht="17.25" customHeight="1">
      <c r="A17" s="1"/>
      <c r="B17" s="21">
        <v>11</v>
      </c>
      <c r="C17" s="62" t="s">
        <v>14</v>
      </c>
      <c r="D17" s="39">
        <v>0</v>
      </c>
      <c r="E17" s="57">
        <f t="shared" si="0"/>
        <v>0</v>
      </c>
      <c r="F17" s="50">
        <v>0</v>
      </c>
      <c r="G17" s="57">
        <f t="shared" si="1"/>
        <v>0</v>
      </c>
      <c r="H17" s="50">
        <v>0</v>
      </c>
      <c r="I17" s="55">
        <f t="shared" si="2"/>
        <v>0</v>
      </c>
      <c r="J17" s="50">
        <v>0</v>
      </c>
      <c r="K17" s="55">
        <f t="shared" si="3"/>
        <v>0</v>
      </c>
      <c r="L17" s="56">
        <v>0</v>
      </c>
      <c r="M17" s="55">
        <f t="shared" si="4"/>
        <v>0</v>
      </c>
      <c r="N17" s="56">
        <v>0</v>
      </c>
      <c r="O17" s="55">
        <f t="shared" si="5"/>
        <v>0</v>
      </c>
      <c r="P17" s="50">
        <v>0</v>
      </c>
      <c r="Q17" s="55">
        <f t="shared" si="6"/>
        <v>0</v>
      </c>
      <c r="R17" s="50">
        <v>0</v>
      </c>
      <c r="S17" s="55">
        <f t="shared" si="7"/>
        <v>0</v>
      </c>
    </row>
    <row r="18" spans="1:22" ht="17.25" customHeight="1">
      <c r="A18" s="1"/>
      <c r="B18" s="21">
        <v>12</v>
      </c>
      <c r="C18" s="62" t="s">
        <v>15</v>
      </c>
      <c r="D18" s="39">
        <v>0</v>
      </c>
      <c r="E18" s="57">
        <f t="shared" si="0"/>
        <v>0</v>
      </c>
      <c r="F18" s="50">
        <v>0</v>
      </c>
      <c r="G18" s="57">
        <f t="shared" si="1"/>
        <v>0</v>
      </c>
      <c r="H18" s="50">
        <v>0</v>
      </c>
      <c r="I18" s="55">
        <f t="shared" si="2"/>
        <v>0</v>
      </c>
      <c r="J18" s="50">
        <v>0</v>
      </c>
      <c r="K18" s="55">
        <f t="shared" si="3"/>
        <v>0</v>
      </c>
      <c r="L18" s="56">
        <v>0</v>
      </c>
      <c r="M18" s="55">
        <f t="shared" si="4"/>
        <v>0</v>
      </c>
      <c r="N18" s="56">
        <v>0</v>
      </c>
      <c r="O18" s="55">
        <f t="shared" si="5"/>
        <v>0</v>
      </c>
      <c r="P18" s="50">
        <v>0</v>
      </c>
      <c r="Q18" s="55">
        <f t="shared" si="6"/>
        <v>0</v>
      </c>
      <c r="R18" s="50">
        <v>0</v>
      </c>
      <c r="S18" s="55">
        <f t="shared" si="7"/>
        <v>0</v>
      </c>
      <c r="V18" s="17"/>
    </row>
    <row r="19" spans="1:22" ht="17.25" customHeight="1">
      <c r="A19" s="1"/>
      <c r="B19" s="21">
        <v>13</v>
      </c>
      <c r="C19" s="62" t="s">
        <v>16</v>
      </c>
      <c r="D19" s="39">
        <v>0</v>
      </c>
      <c r="E19" s="57">
        <f t="shared" si="0"/>
        <v>0</v>
      </c>
      <c r="F19" s="50">
        <v>0</v>
      </c>
      <c r="G19" s="57">
        <f t="shared" si="1"/>
        <v>0</v>
      </c>
      <c r="H19" s="50">
        <v>0</v>
      </c>
      <c r="I19" s="55">
        <f t="shared" si="2"/>
        <v>0</v>
      </c>
      <c r="J19" s="50">
        <v>0</v>
      </c>
      <c r="K19" s="55">
        <f t="shared" si="3"/>
        <v>0</v>
      </c>
      <c r="L19" s="56">
        <v>0</v>
      </c>
      <c r="M19" s="55">
        <f t="shared" si="4"/>
        <v>0</v>
      </c>
      <c r="N19" s="56">
        <v>0</v>
      </c>
      <c r="O19" s="55">
        <f t="shared" si="5"/>
        <v>0</v>
      </c>
      <c r="P19" s="50">
        <v>0</v>
      </c>
      <c r="Q19" s="55">
        <f t="shared" si="6"/>
        <v>0</v>
      </c>
      <c r="R19" s="50">
        <v>0</v>
      </c>
      <c r="S19" s="55">
        <f t="shared" si="7"/>
        <v>0</v>
      </c>
      <c r="V19" s="13"/>
    </row>
    <row r="20" spans="1:22" ht="18.649999999999999" customHeight="1">
      <c r="A20" s="1"/>
      <c r="B20" s="21">
        <v>14</v>
      </c>
      <c r="C20" s="60" t="s">
        <v>17</v>
      </c>
      <c r="D20" s="39">
        <v>0</v>
      </c>
      <c r="E20" s="57">
        <f t="shared" si="0"/>
        <v>0</v>
      </c>
      <c r="F20" s="50">
        <v>0</v>
      </c>
      <c r="G20" s="57">
        <f t="shared" si="1"/>
        <v>0</v>
      </c>
      <c r="H20" s="50">
        <v>0</v>
      </c>
      <c r="I20" s="55">
        <f t="shared" si="2"/>
        <v>0</v>
      </c>
      <c r="J20" s="50">
        <v>0</v>
      </c>
      <c r="K20" s="55">
        <f t="shared" si="3"/>
        <v>0</v>
      </c>
      <c r="L20" s="56">
        <v>0</v>
      </c>
      <c r="M20" s="55">
        <f t="shared" si="4"/>
        <v>0</v>
      </c>
      <c r="N20" s="56">
        <v>0</v>
      </c>
      <c r="O20" s="55">
        <f t="shared" si="5"/>
        <v>0</v>
      </c>
      <c r="P20" s="50">
        <v>0</v>
      </c>
      <c r="Q20" s="55">
        <f t="shared" si="6"/>
        <v>0</v>
      </c>
      <c r="R20" s="50">
        <v>0</v>
      </c>
      <c r="S20" s="55">
        <f t="shared" si="7"/>
        <v>0</v>
      </c>
    </row>
    <row r="21" spans="1:22" ht="17.25" customHeight="1">
      <c r="A21" s="1"/>
      <c r="B21" s="21">
        <v>15</v>
      </c>
      <c r="C21" s="60" t="s">
        <v>18</v>
      </c>
      <c r="D21" s="39">
        <v>0</v>
      </c>
      <c r="E21" s="57">
        <f t="shared" si="0"/>
        <v>0</v>
      </c>
      <c r="F21" s="50">
        <v>0</v>
      </c>
      <c r="G21" s="57">
        <f t="shared" si="1"/>
        <v>0</v>
      </c>
      <c r="H21" s="50">
        <v>0</v>
      </c>
      <c r="I21" s="55">
        <f t="shared" si="2"/>
        <v>0</v>
      </c>
      <c r="J21" s="50">
        <v>0</v>
      </c>
      <c r="K21" s="55">
        <f t="shared" si="3"/>
        <v>0</v>
      </c>
      <c r="L21" s="56">
        <v>0</v>
      </c>
      <c r="M21" s="55">
        <f t="shared" si="4"/>
        <v>0</v>
      </c>
      <c r="N21" s="56">
        <v>0</v>
      </c>
      <c r="O21" s="55">
        <f t="shared" si="5"/>
        <v>0</v>
      </c>
      <c r="P21" s="50">
        <v>0</v>
      </c>
      <c r="Q21" s="55">
        <f t="shared" si="6"/>
        <v>0</v>
      </c>
      <c r="R21" s="50">
        <v>0</v>
      </c>
      <c r="S21" s="55">
        <f t="shared" si="7"/>
        <v>0</v>
      </c>
    </row>
    <row r="22" spans="1:22" ht="15" customHeight="1">
      <c r="A22" s="1"/>
      <c r="B22" s="21">
        <v>16</v>
      </c>
      <c r="C22" s="60" t="s">
        <v>19</v>
      </c>
      <c r="D22" s="39">
        <v>0</v>
      </c>
      <c r="E22" s="57">
        <f t="shared" si="0"/>
        <v>0</v>
      </c>
      <c r="F22" s="50">
        <v>0</v>
      </c>
      <c r="G22" s="57">
        <f t="shared" si="1"/>
        <v>0</v>
      </c>
      <c r="H22" s="50">
        <v>0</v>
      </c>
      <c r="I22" s="55">
        <f t="shared" si="2"/>
        <v>0</v>
      </c>
      <c r="J22" s="50">
        <v>0</v>
      </c>
      <c r="K22" s="55">
        <f t="shared" si="3"/>
        <v>0</v>
      </c>
      <c r="L22" s="56">
        <v>0</v>
      </c>
      <c r="M22" s="55">
        <f t="shared" si="4"/>
        <v>0</v>
      </c>
      <c r="N22" s="56">
        <v>0</v>
      </c>
      <c r="O22" s="55">
        <f t="shared" si="5"/>
        <v>0</v>
      </c>
      <c r="P22" s="50">
        <v>0</v>
      </c>
      <c r="Q22" s="55">
        <f t="shared" si="6"/>
        <v>0</v>
      </c>
      <c r="R22" s="50">
        <v>0</v>
      </c>
      <c r="S22" s="55">
        <f t="shared" si="7"/>
        <v>0</v>
      </c>
    </row>
    <row r="23" spans="1:22" ht="17.25" customHeight="1">
      <c r="A23" s="1"/>
      <c r="B23" s="21">
        <v>17</v>
      </c>
      <c r="C23" s="60" t="s">
        <v>20</v>
      </c>
      <c r="D23" s="39">
        <v>0</v>
      </c>
      <c r="E23" s="57">
        <f t="shared" si="0"/>
        <v>0</v>
      </c>
      <c r="F23" s="50">
        <v>15</v>
      </c>
      <c r="G23" s="57">
        <f t="shared" si="1"/>
        <v>49515</v>
      </c>
      <c r="H23" s="50">
        <v>0</v>
      </c>
      <c r="I23" s="55">
        <f t="shared" si="2"/>
        <v>0</v>
      </c>
      <c r="J23" s="50">
        <v>14</v>
      </c>
      <c r="K23" s="55">
        <f t="shared" si="3"/>
        <v>122822</v>
      </c>
      <c r="L23" s="56">
        <v>0</v>
      </c>
      <c r="M23" s="55">
        <f t="shared" si="4"/>
        <v>0</v>
      </c>
      <c r="N23" s="56">
        <v>0</v>
      </c>
      <c r="O23" s="55">
        <f t="shared" si="5"/>
        <v>0</v>
      </c>
      <c r="P23" s="50">
        <v>0</v>
      </c>
      <c r="Q23" s="55">
        <f t="shared" si="6"/>
        <v>0</v>
      </c>
      <c r="R23" s="50">
        <v>0</v>
      </c>
      <c r="S23" s="55">
        <f t="shared" si="7"/>
        <v>0</v>
      </c>
    </row>
    <row r="24" spans="1:22" ht="17.25" customHeight="1">
      <c r="A24" s="1"/>
      <c r="B24" s="21">
        <v>18</v>
      </c>
      <c r="C24" s="60" t="s">
        <v>21</v>
      </c>
      <c r="D24" s="39">
        <v>0</v>
      </c>
      <c r="E24" s="57">
        <f t="shared" si="0"/>
        <v>0</v>
      </c>
      <c r="F24" s="50">
        <v>0</v>
      </c>
      <c r="G24" s="57">
        <f t="shared" si="1"/>
        <v>0</v>
      </c>
      <c r="H24" s="50">
        <v>0</v>
      </c>
      <c r="I24" s="55">
        <f t="shared" si="2"/>
        <v>0</v>
      </c>
      <c r="J24" s="50">
        <v>0</v>
      </c>
      <c r="K24" s="55">
        <f t="shared" si="3"/>
        <v>0</v>
      </c>
      <c r="L24" s="56">
        <v>0</v>
      </c>
      <c r="M24" s="55">
        <f t="shared" si="4"/>
        <v>0</v>
      </c>
      <c r="N24" s="56">
        <v>0</v>
      </c>
      <c r="O24" s="55">
        <f t="shared" si="5"/>
        <v>0</v>
      </c>
      <c r="P24" s="50">
        <v>0</v>
      </c>
      <c r="Q24" s="55">
        <f t="shared" si="6"/>
        <v>0</v>
      </c>
      <c r="R24" s="50">
        <v>0</v>
      </c>
      <c r="S24" s="55">
        <f t="shared" si="7"/>
        <v>0</v>
      </c>
    </row>
    <row r="25" spans="1:22" ht="17.25" customHeight="1">
      <c r="A25" s="1"/>
      <c r="B25" s="21">
        <v>19</v>
      </c>
      <c r="C25" s="60" t="s">
        <v>22</v>
      </c>
      <c r="D25" s="39">
        <v>0</v>
      </c>
      <c r="E25" s="57">
        <f t="shared" si="0"/>
        <v>0</v>
      </c>
      <c r="F25" s="50">
        <v>0</v>
      </c>
      <c r="G25" s="57">
        <f t="shared" si="1"/>
        <v>0</v>
      </c>
      <c r="H25" s="50">
        <v>0</v>
      </c>
      <c r="I25" s="55">
        <f t="shared" si="2"/>
        <v>0</v>
      </c>
      <c r="J25" s="50">
        <v>0</v>
      </c>
      <c r="K25" s="55">
        <f t="shared" si="3"/>
        <v>0</v>
      </c>
      <c r="L25" s="56">
        <v>0</v>
      </c>
      <c r="M25" s="55">
        <f t="shared" si="4"/>
        <v>0</v>
      </c>
      <c r="N25" s="56">
        <v>0</v>
      </c>
      <c r="O25" s="55">
        <f t="shared" si="5"/>
        <v>0</v>
      </c>
      <c r="P25" s="50">
        <v>0</v>
      </c>
      <c r="Q25" s="55">
        <f t="shared" si="6"/>
        <v>0</v>
      </c>
      <c r="R25" s="50">
        <v>0</v>
      </c>
      <c r="S25" s="55">
        <f t="shared" si="7"/>
        <v>0</v>
      </c>
      <c r="U25" s="16"/>
    </row>
    <row r="26" spans="1:22" ht="17.25" customHeight="1">
      <c r="A26" s="1"/>
      <c r="B26" s="21">
        <v>20</v>
      </c>
      <c r="C26" s="60" t="s">
        <v>23</v>
      </c>
      <c r="D26" s="39">
        <v>5</v>
      </c>
      <c r="E26" s="57">
        <f t="shared" si="0"/>
        <v>52760</v>
      </c>
      <c r="F26" s="50">
        <v>6</v>
      </c>
      <c r="G26" s="57">
        <f t="shared" si="1"/>
        <v>19806</v>
      </c>
      <c r="H26" s="50">
        <v>6</v>
      </c>
      <c r="I26" s="55">
        <f t="shared" si="2"/>
        <v>37182</v>
      </c>
      <c r="J26" s="50">
        <v>4</v>
      </c>
      <c r="K26" s="55">
        <f t="shared" si="3"/>
        <v>35092</v>
      </c>
      <c r="L26" s="56">
        <v>1</v>
      </c>
      <c r="M26" s="55">
        <f t="shared" si="4"/>
        <v>1821</v>
      </c>
      <c r="N26" s="56">
        <v>1</v>
      </c>
      <c r="O26" s="55">
        <f t="shared" si="5"/>
        <v>2370</v>
      </c>
      <c r="P26" s="50">
        <v>1</v>
      </c>
      <c r="Q26" s="55">
        <f t="shared" si="6"/>
        <v>3418</v>
      </c>
      <c r="R26" s="50">
        <v>0</v>
      </c>
      <c r="S26" s="55">
        <f t="shared" si="7"/>
        <v>0</v>
      </c>
    </row>
    <row r="27" spans="1:22" ht="17.25" customHeight="1">
      <c r="A27" s="1"/>
      <c r="B27" s="21">
        <v>21</v>
      </c>
      <c r="C27" s="60" t="s">
        <v>24</v>
      </c>
      <c r="D27" s="39">
        <v>0</v>
      </c>
      <c r="E27" s="57">
        <f t="shared" si="0"/>
        <v>0</v>
      </c>
      <c r="F27" s="50">
        <v>0</v>
      </c>
      <c r="G27" s="57">
        <f t="shared" si="1"/>
        <v>0</v>
      </c>
      <c r="H27" s="50">
        <v>0</v>
      </c>
      <c r="I27" s="55">
        <f t="shared" si="2"/>
        <v>0</v>
      </c>
      <c r="J27" s="50">
        <v>0</v>
      </c>
      <c r="K27" s="55">
        <f t="shared" si="3"/>
        <v>0</v>
      </c>
      <c r="L27" s="56">
        <v>0</v>
      </c>
      <c r="M27" s="55">
        <f t="shared" si="4"/>
        <v>0</v>
      </c>
      <c r="N27" s="56">
        <v>0</v>
      </c>
      <c r="O27" s="55">
        <f t="shared" si="5"/>
        <v>0</v>
      </c>
      <c r="P27" s="50">
        <v>0</v>
      </c>
      <c r="Q27" s="55">
        <f t="shared" si="6"/>
        <v>0</v>
      </c>
      <c r="R27" s="50">
        <v>0</v>
      </c>
      <c r="S27" s="55">
        <f t="shared" si="7"/>
        <v>0</v>
      </c>
    </row>
    <row r="28" spans="1:22" ht="17.25" customHeight="1">
      <c r="A28" s="1"/>
      <c r="B28" s="21">
        <v>22</v>
      </c>
      <c r="C28" s="60" t="s">
        <v>25</v>
      </c>
      <c r="D28" s="39">
        <v>18</v>
      </c>
      <c r="E28" s="57">
        <f t="shared" si="0"/>
        <v>189936</v>
      </c>
      <c r="F28" s="50">
        <v>18</v>
      </c>
      <c r="G28" s="57">
        <f t="shared" si="1"/>
        <v>59418</v>
      </c>
      <c r="H28" s="50">
        <v>18</v>
      </c>
      <c r="I28" s="55">
        <f t="shared" si="2"/>
        <v>111546</v>
      </c>
      <c r="J28" s="50">
        <v>18</v>
      </c>
      <c r="K28" s="55">
        <f t="shared" si="3"/>
        <v>157914</v>
      </c>
      <c r="L28" s="56">
        <v>10</v>
      </c>
      <c r="M28" s="55">
        <f t="shared" si="4"/>
        <v>18210</v>
      </c>
      <c r="N28" s="56">
        <v>10</v>
      </c>
      <c r="O28" s="55">
        <f t="shared" si="5"/>
        <v>23700</v>
      </c>
      <c r="P28" s="50">
        <v>5</v>
      </c>
      <c r="Q28" s="55">
        <f t="shared" si="6"/>
        <v>17090</v>
      </c>
      <c r="R28" s="50">
        <v>2</v>
      </c>
      <c r="S28" s="55">
        <f t="shared" si="7"/>
        <v>6836</v>
      </c>
    </row>
    <row r="29" spans="1:22" ht="17.25" customHeight="1">
      <c r="A29" s="1"/>
      <c r="B29" s="21">
        <v>23</v>
      </c>
      <c r="C29" s="60" t="s">
        <v>26</v>
      </c>
      <c r="D29" s="39">
        <v>22</v>
      </c>
      <c r="E29" s="57">
        <f t="shared" si="0"/>
        <v>232144</v>
      </c>
      <c r="F29" s="50">
        <v>22</v>
      </c>
      <c r="G29" s="57">
        <f t="shared" si="1"/>
        <v>72622</v>
      </c>
      <c r="H29" s="50">
        <v>22</v>
      </c>
      <c r="I29" s="55">
        <f t="shared" si="2"/>
        <v>136334</v>
      </c>
      <c r="J29" s="50">
        <v>22</v>
      </c>
      <c r="K29" s="55">
        <f t="shared" si="3"/>
        <v>193006</v>
      </c>
      <c r="L29" s="56">
        <v>9</v>
      </c>
      <c r="M29" s="55">
        <f t="shared" si="4"/>
        <v>16389</v>
      </c>
      <c r="N29" s="56">
        <v>9</v>
      </c>
      <c r="O29" s="55">
        <f t="shared" si="5"/>
        <v>21330</v>
      </c>
      <c r="P29" s="50">
        <v>5</v>
      </c>
      <c r="Q29" s="55">
        <f t="shared" si="6"/>
        <v>17090</v>
      </c>
      <c r="R29" s="50">
        <v>2</v>
      </c>
      <c r="S29" s="55">
        <f t="shared" si="7"/>
        <v>6836</v>
      </c>
    </row>
    <row r="30" spans="1:22" ht="17.25" customHeight="1">
      <c r="A30" s="1"/>
      <c r="B30" s="21">
        <v>24</v>
      </c>
      <c r="C30" s="60" t="s">
        <v>27</v>
      </c>
      <c r="D30" s="39">
        <v>0</v>
      </c>
      <c r="E30" s="57">
        <f t="shared" si="0"/>
        <v>0</v>
      </c>
      <c r="F30" s="50">
        <v>0</v>
      </c>
      <c r="G30" s="57">
        <f t="shared" si="1"/>
        <v>0</v>
      </c>
      <c r="H30" s="50">
        <v>0</v>
      </c>
      <c r="I30" s="55">
        <f t="shared" si="2"/>
        <v>0</v>
      </c>
      <c r="J30" s="50">
        <v>0</v>
      </c>
      <c r="K30" s="55">
        <f t="shared" si="3"/>
        <v>0</v>
      </c>
      <c r="L30" s="56">
        <v>0</v>
      </c>
      <c r="M30" s="55">
        <f t="shared" si="4"/>
        <v>0</v>
      </c>
      <c r="N30" s="56">
        <v>0</v>
      </c>
      <c r="O30" s="55">
        <f t="shared" si="5"/>
        <v>0</v>
      </c>
      <c r="P30" s="50">
        <v>0</v>
      </c>
      <c r="Q30" s="55">
        <f t="shared" si="6"/>
        <v>0</v>
      </c>
      <c r="R30" s="50">
        <v>0</v>
      </c>
      <c r="S30" s="55">
        <f t="shared" si="7"/>
        <v>0</v>
      </c>
    </row>
    <row r="31" spans="1:22" ht="22.25" customHeight="1">
      <c r="A31" s="1"/>
      <c r="B31" s="21">
        <v>25</v>
      </c>
      <c r="C31" s="60" t="s">
        <v>28</v>
      </c>
      <c r="D31" s="39">
        <v>0</v>
      </c>
      <c r="E31" s="57">
        <f t="shared" si="0"/>
        <v>0</v>
      </c>
      <c r="F31" s="50">
        <v>0</v>
      </c>
      <c r="G31" s="57">
        <f t="shared" si="1"/>
        <v>0</v>
      </c>
      <c r="H31" s="50">
        <v>0</v>
      </c>
      <c r="I31" s="55">
        <f t="shared" si="2"/>
        <v>0</v>
      </c>
      <c r="J31" s="50">
        <v>0</v>
      </c>
      <c r="K31" s="55">
        <f t="shared" si="3"/>
        <v>0</v>
      </c>
      <c r="L31" s="56">
        <v>0</v>
      </c>
      <c r="M31" s="55">
        <f t="shared" si="4"/>
        <v>0</v>
      </c>
      <c r="N31" s="56">
        <v>0</v>
      </c>
      <c r="O31" s="55">
        <f t="shared" si="5"/>
        <v>0</v>
      </c>
      <c r="P31" s="50">
        <v>0</v>
      </c>
      <c r="Q31" s="55">
        <f t="shared" si="6"/>
        <v>0</v>
      </c>
      <c r="R31" s="50">
        <v>0</v>
      </c>
      <c r="S31" s="55">
        <f t="shared" si="7"/>
        <v>0</v>
      </c>
    </row>
    <row r="32" spans="1:22" ht="63.65" customHeight="1">
      <c r="A32" s="1"/>
      <c r="B32" s="21">
        <v>26</v>
      </c>
      <c r="C32" s="60" t="s">
        <v>29</v>
      </c>
      <c r="D32" s="39">
        <v>0</v>
      </c>
      <c r="E32" s="57">
        <f t="shared" si="0"/>
        <v>0</v>
      </c>
      <c r="F32" s="50">
        <v>0</v>
      </c>
      <c r="G32" s="57">
        <f t="shared" si="1"/>
        <v>0</v>
      </c>
      <c r="H32" s="50">
        <v>0</v>
      </c>
      <c r="I32" s="55">
        <f t="shared" si="2"/>
        <v>0</v>
      </c>
      <c r="J32" s="50">
        <v>0</v>
      </c>
      <c r="K32" s="55">
        <f t="shared" si="3"/>
        <v>0</v>
      </c>
      <c r="L32" s="56">
        <v>0</v>
      </c>
      <c r="M32" s="55">
        <f t="shared" si="4"/>
        <v>0</v>
      </c>
      <c r="N32" s="56">
        <v>0</v>
      </c>
      <c r="O32" s="55">
        <f t="shared" si="5"/>
        <v>0</v>
      </c>
      <c r="P32" s="50">
        <v>0</v>
      </c>
      <c r="Q32" s="55">
        <f t="shared" si="6"/>
        <v>0</v>
      </c>
      <c r="R32" s="50">
        <v>0</v>
      </c>
      <c r="S32" s="55">
        <f t="shared" si="7"/>
        <v>0</v>
      </c>
    </row>
    <row r="33" spans="1:19" ht="21.75" customHeight="1">
      <c r="A33" s="1"/>
      <c r="B33" s="21">
        <v>27</v>
      </c>
      <c r="C33" s="60" t="s">
        <v>30</v>
      </c>
      <c r="D33" s="39">
        <v>5</v>
      </c>
      <c r="E33" s="57">
        <f t="shared" si="0"/>
        <v>52760</v>
      </c>
      <c r="F33" s="50">
        <v>6</v>
      </c>
      <c r="G33" s="57">
        <f t="shared" si="1"/>
        <v>19806</v>
      </c>
      <c r="H33" s="50">
        <v>3</v>
      </c>
      <c r="I33" s="55">
        <f t="shared" si="2"/>
        <v>18591</v>
      </c>
      <c r="J33" s="50">
        <v>1</v>
      </c>
      <c r="K33" s="55">
        <f t="shared" si="3"/>
        <v>8773</v>
      </c>
      <c r="L33" s="56">
        <v>2</v>
      </c>
      <c r="M33" s="55">
        <f t="shared" si="4"/>
        <v>3642</v>
      </c>
      <c r="N33" s="56">
        <v>2</v>
      </c>
      <c r="O33" s="55">
        <f t="shared" si="5"/>
        <v>4740</v>
      </c>
      <c r="P33" s="50">
        <v>1</v>
      </c>
      <c r="Q33" s="55">
        <f t="shared" si="6"/>
        <v>3418</v>
      </c>
      <c r="R33" s="50">
        <v>0</v>
      </c>
      <c r="S33" s="55">
        <f t="shared" si="7"/>
        <v>0</v>
      </c>
    </row>
    <row r="34" spans="1:19" ht="21.75" customHeight="1">
      <c r="A34" s="1"/>
      <c r="B34" s="21">
        <v>28</v>
      </c>
      <c r="C34" s="60" t="s">
        <v>32</v>
      </c>
      <c r="D34" s="39">
        <v>0</v>
      </c>
      <c r="E34" s="57">
        <f t="shared" si="0"/>
        <v>0</v>
      </c>
      <c r="F34" s="50">
        <v>0</v>
      </c>
      <c r="G34" s="57">
        <f t="shared" si="1"/>
        <v>0</v>
      </c>
      <c r="H34" s="50">
        <v>0</v>
      </c>
      <c r="I34" s="55">
        <f t="shared" si="2"/>
        <v>0</v>
      </c>
      <c r="J34" s="50">
        <v>0</v>
      </c>
      <c r="K34" s="55">
        <f t="shared" si="3"/>
        <v>0</v>
      </c>
      <c r="L34" s="56">
        <v>0</v>
      </c>
      <c r="M34" s="55">
        <f t="shared" si="4"/>
        <v>0</v>
      </c>
      <c r="N34" s="56">
        <v>0</v>
      </c>
      <c r="O34" s="55">
        <f t="shared" si="5"/>
        <v>0</v>
      </c>
      <c r="P34" s="50">
        <v>0</v>
      </c>
      <c r="Q34" s="55">
        <f t="shared" si="6"/>
        <v>0</v>
      </c>
      <c r="R34" s="50">
        <v>0</v>
      </c>
      <c r="S34" s="55">
        <f t="shared" si="7"/>
        <v>0</v>
      </c>
    </row>
    <row r="35" spans="1:19" ht="29" customHeight="1" thickBot="1">
      <c r="A35" s="1"/>
      <c r="B35" s="37">
        <v>29</v>
      </c>
      <c r="C35" s="63" t="s">
        <v>33</v>
      </c>
      <c r="D35" s="40">
        <v>0</v>
      </c>
      <c r="E35" s="73">
        <f t="shared" si="0"/>
        <v>0</v>
      </c>
      <c r="F35" s="64">
        <v>0</v>
      </c>
      <c r="G35" s="73">
        <f t="shared" si="1"/>
        <v>0</v>
      </c>
      <c r="H35" s="64">
        <v>0</v>
      </c>
      <c r="I35" s="65">
        <f t="shared" si="2"/>
        <v>0</v>
      </c>
      <c r="J35" s="64">
        <v>0</v>
      </c>
      <c r="K35" s="65">
        <f t="shared" si="3"/>
        <v>0</v>
      </c>
      <c r="L35" s="66">
        <v>0</v>
      </c>
      <c r="M35" s="65">
        <f t="shared" si="4"/>
        <v>0</v>
      </c>
      <c r="N35" s="66">
        <v>0</v>
      </c>
      <c r="O35" s="65">
        <f t="shared" si="5"/>
        <v>0</v>
      </c>
      <c r="P35" s="64">
        <v>0</v>
      </c>
      <c r="Q35" s="65">
        <f t="shared" si="6"/>
        <v>0</v>
      </c>
      <c r="R35" s="64">
        <v>0</v>
      </c>
      <c r="S35" s="65">
        <f t="shared" si="7"/>
        <v>0</v>
      </c>
    </row>
    <row r="36" spans="1:19" ht="27.75" customHeight="1" thickBot="1">
      <c r="A36" s="6"/>
      <c r="B36" s="79" t="s">
        <v>31</v>
      </c>
      <c r="C36" s="80"/>
      <c r="D36" s="53">
        <f>SUM(SUM(D7:D35))</f>
        <v>90</v>
      </c>
      <c r="E36" s="74">
        <f t="shared" si="0"/>
        <v>949680</v>
      </c>
      <c r="F36" s="53">
        <f>SUM(SUM(F7:F35))</f>
        <v>107</v>
      </c>
      <c r="G36" s="74">
        <f t="shared" si="1"/>
        <v>353207</v>
      </c>
      <c r="H36" s="53">
        <f>SUM(SUM(H7:H35))</f>
        <v>90</v>
      </c>
      <c r="I36" s="29">
        <f t="shared" ref="I36" si="8">SUM(I7:I35)</f>
        <v>557730</v>
      </c>
      <c r="J36" s="53">
        <f>SUM(SUM(J7:J35))</f>
        <v>99</v>
      </c>
      <c r="K36" s="29">
        <f t="shared" ref="K36:O36" si="9">SUM(K7:K35)</f>
        <v>868527</v>
      </c>
      <c r="L36" s="54">
        <f>SUM(SUM(L7:L35))</f>
        <v>32</v>
      </c>
      <c r="M36" s="29">
        <f t="shared" si="9"/>
        <v>58272</v>
      </c>
      <c r="N36" s="54">
        <f>SUM(SUM(N7:N35))</f>
        <v>32</v>
      </c>
      <c r="O36" s="29">
        <f t="shared" si="9"/>
        <v>75840</v>
      </c>
      <c r="P36" s="53">
        <f>SUM(SUM(P7:P35))</f>
        <v>23</v>
      </c>
      <c r="Q36" s="29">
        <f t="shared" ref="Q36" si="10">SUM(Q7:Q35)</f>
        <v>78614</v>
      </c>
      <c r="R36" s="53">
        <f>SUM(SUM(R7:R35))</f>
        <v>9</v>
      </c>
      <c r="S36" s="32">
        <f t="shared" ref="S36" si="11">SUM(S7:S35)</f>
        <v>30762</v>
      </c>
    </row>
    <row r="37" spans="1:19" ht="21" customHeight="1">
      <c r="A37" s="6"/>
      <c r="B37" s="6"/>
      <c r="C37" s="7"/>
      <c r="D37" s="7"/>
      <c r="E37" s="26"/>
      <c r="F37" s="7"/>
      <c r="G37" s="26"/>
      <c r="H37" s="7"/>
      <c r="I37" s="26"/>
      <c r="J37" s="7"/>
      <c r="K37" s="26"/>
      <c r="L37" s="26"/>
      <c r="M37" s="26"/>
      <c r="N37" s="26"/>
      <c r="O37" s="26"/>
      <c r="P37" s="7"/>
      <c r="R37" s="7"/>
      <c r="S37" s="26"/>
    </row>
    <row r="38" spans="1:19" ht="17.25" customHeight="1">
      <c r="A38" s="8"/>
      <c r="B38" s="8"/>
      <c r="C38" s="9"/>
      <c r="D38" s="9"/>
      <c r="E38" s="9"/>
      <c r="F38" s="9"/>
      <c r="G38" s="9"/>
      <c r="H38" s="9"/>
      <c r="I38" s="9"/>
      <c r="J38" s="9"/>
      <c r="K38" s="9"/>
      <c r="L38" s="9"/>
      <c r="M38" s="9"/>
      <c r="N38" s="9"/>
      <c r="O38" s="9"/>
      <c r="P38" s="9"/>
      <c r="Q38" s="26"/>
      <c r="R38" s="9"/>
      <c r="S38" s="9"/>
    </row>
    <row r="39" spans="1:19" s="25" customFormat="1" ht="87" customHeight="1">
      <c r="A39" s="23"/>
      <c r="B39" s="81"/>
      <c r="C39" s="82"/>
      <c r="D39" s="82"/>
      <c r="E39" s="82"/>
      <c r="F39" s="31"/>
      <c r="G39" s="31"/>
      <c r="H39" s="31"/>
      <c r="I39" s="31"/>
      <c r="J39" s="31"/>
      <c r="K39" s="31"/>
      <c r="L39" s="31"/>
      <c r="M39" s="31"/>
      <c r="N39" s="31"/>
      <c r="O39" s="31"/>
      <c r="P39" s="31"/>
      <c r="Q39" s="31"/>
      <c r="R39" s="31"/>
      <c r="S39" s="31"/>
    </row>
    <row r="40" spans="1:19" ht="14.25" customHeight="1"/>
    <row r="41" spans="1:19" ht="14.25" customHeight="1"/>
    <row r="42" spans="1:19" ht="14.25" customHeight="1"/>
    <row r="43" spans="1:19" ht="14.25" customHeight="1"/>
    <row r="44" spans="1:19" ht="14.25" customHeight="1"/>
    <row r="45" spans="1:19" ht="14.25" customHeight="1"/>
    <row r="46" spans="1:19" ht="14.25" customHeight="1"/>
    <row r="47" spans="1:19" ht="14.25" customHeight="1"/>
    <row r="48" spans="1: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sheetData>
  <mergeCells count="15">
    <mergeCell ref="R1:S1"/>
    <mergeCell ref="R2:S2"/>
    <mergeCell ref="B36:C36"/>
    <mergeCell ref="B39:E39"/>
    <mergeCell ref="B3:S3"/>
    <mergeCell ref="B4:B5"/>
    <mergeCell ref="C4:C5"/>
    <mergeCell ref="D4:E4"/>
    <mergeCell ref="F4:G4"/>
    <mergeCell ref="H4:I4"/>
    <mergeCell ref="J4:K4"/>
    <mergeCell ref="P4:Q4"/>
    <mergeCell ref="R4:S4"/>
    <mergeCell ref="L4:M4"/>
    <mergeCell ref="N4:O4"/>
  </mergeCells>
  <pageMargins left="0.7" right="0.7" top="0.75" bottom="0.75" header="0" footer="0"/>
  <pageSetup paperSize="9"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21D9-235F-45DF-8E57-82DF0BCABE70}">
  <sheetPr>
    <pageSetUpPr fitToPage="1"/>
  </sheetPr>
  <dimension ref="A1:R1001"/>
  <sheetViews>
    <sheetView view="pageBreakPreview" topLeftCell="A3" zoomScale="40" zoomScaleNormal="60" zoomScaleSheetLayoutView="40" workbookViewId="0">
      <selection activeCell="N19" sqref="B1:O34"/>
    </sheetView>
  </sheetViews>
  <sheetFormatPr defaultColWidth="14.453125" defaultRowHeight="15" customHeight="1"/>
  <cols>
    <col min="1" max="2" width="5.36328125" customWidth="1"/>
    <col min="3" max="3" width="55.81640625" customWidth="1"/>
    <col min="4" max="15" width="23.08984375" customWidth="1"/>
  </cols>
  <sheetData>
    <row r="1" spans="1:18" ht="67.25" customHeight="1" thickBot="1">
      <c r="F1" s="76"/>
      <c r="G1" s="76"/>
      <c r="N1" s="76" t="s">
        <v>36</v>
      </c>
      <c r="O1" s="76"/>
    </row>
    <row r="2" spans="1:18" ht="387.65" customHeight="1" thickBot="1">
      <c r="A2" s="4"/>
      <c r="B2" s="85" t="s">
        <v>0</v>
      </c>
      <c r="C2" s="87" t="s">
        <v>1</v>
      </c>
      <c r="D2" s="92" t="s">
        <v>49</v>
      </c>
      <c r="E2" s="93"/>
      <c r="F2" s="88" t="s">
        <v>48</v>
      </c>
      <c r="G2" s="94"/>
      <c r="H2" s="88" t="s">
        <v>50</v>
      </c>
      <c r="I2" s="94"/>
      <c r="J2" s="88" t="s">
        <v>51</v>
      </c>
      <c r="K2" s="94"/>
      <c r="L2" s="88" t="s">
        <v>52</v>
      </c>
      <c r="M2" s="94"/>
      <c r="N2" s="88" t="s">
        <v>53</v>
      </c>
      <c r="O2" s="94"/>
    </row>
    <row r="3" spans="1:18" ht="21" customHeight="1" thickBot="1">
      <c r="A3" s="4"/>
      <c r="B3" s="86"/>
      <c r="C3" s="86"/>
      <c r="D3" s="11" t="s">
        <v>34</v>
      </c>
      <c r="E3" s="30" t="s">
        <v>3</v>
      </c>
      <c r="F3" s="44" t="s">
        <v>34</v>
      </c>
      <c r="G3" s="45" t="s">
        <v>3</v>
      </c>
      <c r="H3" s="49" t="s">
        <v>34</v>
      </c>
      <c r="I3" s="45" t="s">
        <v>3</v>
      </c>
      <c r="J3" s="11" t="s">
        <v>34</v>
      </c>
      <c r="K3" s="30" t="s">
        <v>3</v>
      </c>
      <c r="L3" s="11" t="s">
        <v>34</v>
      </c>
      <c r="M3" s="30" t="s">
        <v>3</v>
      </c>
      <c r="N3" s="34" t="s">
        <v>34</v>
      </c>
      <c r="O3" s="35" t="s">
        <v>3</v>
      </c>
    </row>
    <row r="4" spans="1:18" ht="12" customHeight="1" thickBot="1">
      <c r="A4" s="5"/>
      <c r="B4" s="19">
        <v>1</v>
      </c>
      <c r="C4" s="12">
        <v>2</v>
      </c>
      <c r="D4" s="12">
        <v>19</v>
      </c>
      <c r="E4" s="27">
        <v>20</v>
      </c>
      <c r="F4" s="12">
        <v>21</v>
      </c>
      <c r="G4" s="27">
        <v>22</v>
      </c>
      <c r="H4" s="12">
        <v>23</v>
      </c>
      <c r="I4" s="12">
        <v>24</v>
      </c>
      <c r="J4" s="36">
        <v>25</v>
      </c>
      <c r="K4" s="27">
        <v>26</v>
      </c>
      <c r="L4" s="27">
        <v>27</v>
      </c>
      <c r="M4" s="12">
        <v>28</v>
      </c>
      <c r="N4" s="36">
        <v>29</v>
      </c>
      <c r="O4" s="12">
        <v>30</v>
      </c>
      <c r="P4" s="13"/>
    </row>
    <row r="5" spans="1:18" ht="17.25" customHeight="1">
      <c r="A5" s="1"/>
      <c r="B5" s="20">
        <v>1</v>
      </c>
      <c r="C5" s="59" t="s">
        <v>4</v>
      </c>
      <c r="D5" s="38">
        <v>0</v>
      </c>
      <c r="E5" s="57">
        <f>D5*1244</f>
        <v>0</v>
      </c>
      <c r="F5" s="51">
        <v>0</v>
      </c>
      <c r="G5" s="57">
        <f>F5*3846</f>
        <v>0</v>
      </c>
      <c r="H5" s="51">
        <v>0</v>
      </c>
      <c r="I5" s="57">
        <f>H5*3065</f>
        <v>0</v>
      </c>
      <c r="J5" s="58">
        <v>0</v>
      </c>
      <c r="K5" s="57">
        <f>J5*4667</f>
        <v>0</v>
      </c>
      <c r="L5" s="58">
        <v>0</v>
      </c>
      <c r="M5" s="57">
        <f>L5*10994</f>
        <v>0</v>
      </c>
      <c r="N5" s="51">
        <v>0</v>
      </c>
      <c r="O5" s="57">
        <f>N5*17949</f>
        <v>0</v>
      </c>
    </row>
    <row r="6" spans="1:18" ht="17.25" customHeight="1">
      <c r="A6" s="1"/>
      <c r="B6" s="21">
        <v>2</v>
      </c>
      <c r="C6" s="60" t="s">
        <v>5</v>
      </c>
      <c r="D6" s="39">
        <v>0</v>
      </c>
      <c r="E6" s="55">
        <f t="shared" ref="E6:E33" si="0">D6*1244</f>
        <v>0</v>
      </c>
      <c r="F6" s="50">
        <v>0</v>
      </c>
      <c r="G6" s="55">
        <f t="shared" ref="G6:G33" si="1">F6*3846</f>
        <v>0</v>
      </c>
      <c r="H6" s="50">
        <v>0</v>
      </c>
      <c r="I6" s="55">
        <f t="shared" ref="I6:I33" si="2">H6*3065</f>
        <v>0</v>
      </c>
      <c r="J6" s="56">
        <v>0</v>
      </c>
      <c r="K6" s="55">
        <f t="shared" ref="K6:K33" si="3">J6*4667</f>
        <v>0</v>
      </c>
      <c r="L6" s="56">
        <v>0</v>
      </c>
      <c r="M6" s="55">
        <f t="shared" ref="M6:M33" si="4">L6*10994</f>
        <v>0</v>
      </c>
      <c r="N6" s="50">
        <v>0</v>
      </c>
      <c r="O6" s="55">
        <f t="shared" ref="O6:O33" si="5">N6*17949</f>
        <v>0</v>
      </c>
    </row>
    <row r="7" spans="1:18" ht="16.75" customHeight="1">
      <c r="A7" s="1"/>
      <c r="B7" s="21">
        <v>3</v>
      </c>
      <c r="C7" s="61" t="s">
        <v>6</v>
      </c>
      <c r="D7" s="39">
        <v>0</v>
      </c>
      <c r="E7" s="55">
        <f t="shared" si="0"/>
        <v>0</v>
      </c>
      <c r="F7" s="50">
        <v>0</v>
      </c>
      <c r="G7" s="55">
        <f t="shared" si="1"/>
        <v>0</v>
      </c>
      <c r="H7" s="50">
        <v>0</v>
      </c>
      <c r="I7" s="55">
        <f t="shared" si="2"/>
        <v>0</v>
      </c>
      <c r="J7" s="56">
        <v>0</v>
      </c>
      <c r="K7" s="55">
        <f t="shared" si="3"/>
        <v>0</v>
      </c>
      <c r="L7" s="56">
        <v>0</v>
      </c>
      <c r="M7" s="55">
        <f t="shared" si="4"/>
        <v>0</v>
      </c>
      <c r="N7" s="50">
        <v>0</v>
      </c>
      <c r="O7" s="55">
        <f t="shared" si="5"/>
        <v>0</v>
      </c>
    </row>
    <row r="8" spans="1:18" ht="17.25" customHeight="1">
      <c r="A8" s="1"/>
      <c r="B8" s="21">
        <v>4</v>
      </c>
      <c r="C8" s="60" t="s">
        <v>7</v>
      </c>
      <c r="D8" s="39">
        <v>0</v>
      </c>
      <c r="E8" s="55">
        <f t="shared" si="0"/>
        <v>0</v>
      </c>
      <c r="F8" s="50">
        <v>0</v>
      </c>
      <c r="G8" s="55">
        <f t="shared" si="1"/>
        <v>0</v>
      </c>
      <c r="H8" s="50">
        <v>0</v>
      </c>
      <c r="I8" s="55">
        <f t="shared" si="2"/>
        <v>0</v>
      </c>
      <c r="J8" s="56">
        <v>0</v>
      </c>
      <c r="K8" s="55">
        <f t="shared" si="3"/>
        <v>0</v>
      </c>
      <c r="L8" s="56">
        <v>0</v>
      </c>
      <c r="M8" s="55">
        <f t="shared" si="4"/>
        <v>0</v>
      </c>
      <c r="N8" s="50">
        <v>0</v>
      </c>
      <c r="O8" s="55">
        <f t="shared" si="5"/>
        <v>0</v>
      </c>
    </row>
    <row r="9" spans="1:18" ht="17.25" customHeight="1">
      <c r="A9" s="1"/>
      <c r="B9" s="21">
        <v>5</v>
      </c>
      <c r="C9" s="61" t="s">
        <v>8</v>
      </c>
      <c r="D9" s="39">
        <v>0</v>
      </c>
      <c r="E9" s="55">
        <f t="shared" si="0"/>
        <v>0</v>
      </c>
      <c r="F9" s="50">
        <v>0</v>
      </c>
      <c r="G9" s="55">
        <f t="shared" si="1"/>
        <v>0</v>
      </c>
      <c r="H9" s="50">
        <v>0</v>
      </c>
      <c r="I9" s="55">
        <f t="shared" si="2"/>
        <v>0</v>
      </c>
      <c r="J9" s="56">
        <v>0</v>
      </c>
      <c r="K9" s="55">
        <f t="shared" si="3"/>
        <v>0</v>
      </c>
      <c r="L9" s="56">
        <v>0</v>
      </c>
      <c r="M9" s="55">
        <f t="shared" si="4"/>
        <v>0</v>
      </c>
      <c r="N9" s="50">
        <v>0</v>
      </c>
      <c r="O9" s="55">
        <f t="shared" si="5"/>
        <v>0</v>
      </c>
      <c r="Q9" s="16"/>
    </row>
    <row r="10" spans="1:18" ht="17.25" customHeight="1">
      <c r="A10" s="1"/>
      <c r="B10" s="21">
        <v>6</v>
      </c>
      <c r="C10" s="62" t="s">
        <v>9</v>
      </c>
      <c r="D10" s="39">
        <v>0</v>
      </c>
      <c r="E10" s="55">
        <f t="shared" si="0"/>
        <v>0</v>
      </c>
      <c r="F10" s="50">
        <v>0</v>
      </c>
      <c r="G10" s="55">
        <f t="shared" si="1"/>
        <v>0</v>
      </c>
      <c r="H10" s="50">
        <v>0</v>
      </c>
      <c r="I10" s="55">
        <f t="shared" si="2"/>
        <v>0</v>
      </c>
      <c r="J10" s="56">
        <v>0</v>
      </c>
      <c r="K10" s="55">
        <f t="shared" si="3"/>
        <v>0</v>
      </c>
      <c r="L10" s="56">
        <v>0</v>
      </c>
      <c r="M10" s="55">
        <f t="shared" si="4"/>
        <v>0</v>
      </c>
      <c r="N10" s="50">
        <v>0</v>
      </c>
      <c r="O10" s="55">
        <f t="shared" si="5"/>
        <v>0</v>
      </c>
    </row>
    <row r="11" spans="1:18" ht="17.25" customHeight="1">
      <c r="A11" s="1"/>
      <c r="B11" s="21">
        <v>7</v>
      </c>
      <c r="C11" s="60" t="s">
        <v>10</v>
      </c>
      <c r="D11" s="39">
        <v>0</v>
      </c>
      <c r="E11" s="55">
        <f t="shared" si="0"/>
        <v>0</v>
      </c>
      <c r="F11" s="50">
        <v>0</v>
      </c>
      <c r="G11" s="55">
        <f t="shared" si="1"/>
        <v>0</v>
      </c>
      <c r="H11" s="50">
        <v>0</v>
      </c>
      <c r="I11" s="55">
        <f t="shared" si="2"/>
        <v>0</v>
      </c>
      <c r="J11" s="56">
        <v>0</v>
      </c>
      <c r="K11" s="55">
        <f t="shared" si="3"/>
        <v>0</v>
      </c>
      <c r="L11" s="56">
        <v>0</v>
      </c>
      <c r="M11" s="55">
        <f t="shared" si="4"/>
        <v>0</v>
      </c>
      <c r="N11" s="50">
        <v>0</v>
      </c>
      <c r="O11" s="55">
        <f t="shared" si="5"/>
        <v>0</v>
      </c>
    </row>
    <row r="12" spans="1:18" ht="17.25" customHeight="1">
      <c r="A12" s="1"/>
      <c r="B12" s="21">
        <v>8</v>
      </c>
      <c r="C12" s="62" t="s">
        <v>11</v>
      </c>
      <c r="D12" s="39">
        <v>0</v>
      </c>
      <c r="E12" s="55">
        <f t="shared" si="0"/>
        <v>0</v>
      </c>
      <c r="F12" s="50">
        <v>0</v>
      </c>
      <c r="G12" s="55">
        <f t="shared" si="1"/>
        <v>0</v>
      </c>
      <c r="H12" s="50">
        <v>0</v>
      </c>
      <c r="I12" s="55">
        <f t="shared" si="2"/>
        <v>0</v>
      </c>
      <c r="J12" s="56">
        <v>0</v>
      </c>
      <c r="K12" s="55">
        <f t="shared" si="3"/>
        <v>0</v>
      </c>
      <c r="L12" s="56">
        <v>0</v>
      </c>
      <c r="M12" s="55">
        <f t="shared" si="4"/>
        <v>0</v>
      </c>
      <c r="N12" s="50">
        <v>0</v>
      </c>
      <c r="O12" s="55">
        <f t="shared" si="5"/>
        <v>0</v>
      </c>
    </row>
    <row r="13" spans="1:18" ht="17.25" customHeight="1">
      <c r="A13" s="1"/>
      <c r="B13" s="21">
        <v>9</v>
      </c>
      <c r="C13" s="60" t="s">
        <v>12</v>
      </c>
      <c r="D13" s="39">
        <v>0</v>
      </c>
      <c r="E13" s="55">
        <f t="shared" si="0"/>
        <v>0</v>
      </c>
      <c r="F13" s="50">
        <v>0</v>
      </c>
      <c r="G13" s="55">
        <f t="shared" si="1"/>
        <v>0</v>
      </c>
      <c r="H13" s="50">
        <v>0</v>
      </c>
      <c r="I13" s="55">
        <f t="shared" si="2"/>
        <v>0</v>
      </c>
      <c r="J13" s="56">
        <v>0</v>
      </c>
      <c r="K13" s="55">
        <f t="shared" si="3"/>
        <v>0</v>
      </c>
      <c r="L13" s="56">
        <v>0</v>
      </c>
      <c r="M13" s="55">
        <f t="shared" si="4"/>
        <v>0</v>
      </c>
      <c r="N13" s="50">
        <v>0</v>
      </c>
      <c r="O13" s="55">
        <f t="shared" si="5"/>
        <v>0</v>
      </c>
    </row>
    <row r="14" spans="1:18" ht="17.25" customHeight="1">
      <c r="A14" s="1"/>
      <c r="B14" s="21">
        <v>10</v>
      </c>
      <c r="C14" s="61" t="s">
        <v>13</v>
      </c>
      <c r="D14" s="39">
        <v>0</v>
      </c>
      <c r="E14" s="55">
        <f t="shared" si="0"/>
        <v>0</v>
      </c>
      <c r="F14" s="50">
        <v>0</v>
      </c>
      <c r="G14" s="55">
        <f t="shared" si="1"/>
        <v>0</v>
      </c>
      <c r="H14" s="50">
        <v>0</v>
      </c>
      <c r="I14" s="55">
        <f t="shared" si="2"/>
        <v>0</v>
      </c>
      <c r="J14" s="56">
        <v>0</v>
      </c>
      <c r="K14" s="55">
        <f t="shared" si="3"/>
        <v>0</v>
      </c>
      <c r="L14" s="56">
        <v>0</v>
      </c>
      <c r="M14" s="55">
        <f t="shared" si="4"/>
        <v>0</v>
      </c>
      <c r="N14" s="50">
        <v>0</v>
      </c>
      <c r="O14" s="55">
        <f t="shared" si="5"/>
        <v>0</v>
      </c>
    </row>
    <row r="15" spans="1:18" ht="17.25" customHeight="1">
      <c r="A15" s="1"/>
      <c r="B15" s="21">
        <v>11</v>
      </c>
      <c r="C15" s="62" t="s">
        <v>14</v>
      </c>
      <c r="D15" s="39">
        <v>0</v>
      </c>
      <c r="E15" s="55">
        <f t="shared" si="0"/>
        <v>0</v>
      </c>
      <c r="F15" s="50">
        <v>0</v>
      </c>
      <c r="G15" s="55">
        <f t="shared" si="1"/>
        <v>0</v>
      </c>
      <c r="H15" s="50">
        <v>0</v>
      </c>
      <c r="I15" s="55">
        <f t="shared" si="2"/>
        <v>0</v>
      </c>
      <c r="J15" s="56">
        <v>0</v>
      </c>
      <c r="K15" s="55">
        <f t="shared" si="3"/>
        <v>0</v>
      </c>
      <c r="L15" s="56">
        <v>0</v>
      </c>
      <c r="M15" s="55">
        <f t="shared" si="4"/>
        <v>0</v>
      </c>
      <c r="N15" s="50">
        <v>0</v>
      </c>
      <c r="O15" s="55">
        <f t="shared" si="5"/>
        <v>0</v>
      </c>
    </row>
    <row r="16" spans="1:18" ht="17.25" customHeight="1">
      <c r="A16" s="1"/>
      <c r="B16" s="21">
        <v>12</v>
      </c>
      <c r="C16" s="62" t="s">
        <v>15</v>
      </c>
      <c r="D16" s="39">
        <v>0</v>
      </c>
      <c r="E16" s="55">
        <f t="shared" si="0"/>
        <v>0</v>
      </c>
      <c r="F16" s="50">
        <v>0</v>
      </c>
      <c r="G16" s="55">
        <f t="shared" si="1"/>
        <v>0</v>
      </c>
      <c r="H16" s="50">
        <v>0</v>
      </c>
      <c r="I16" s="55">
        <f t="shared" si="2"/>
        <v>0</v>
      </c>
      <c r="J16" s="56">
        <v>0</v>
      </c>
      <c r="K16" s="55">
        <f t="shared" si="3"/>
        <v>0</v>
      </c>
      <c r="L16" s="56">
        <v>0</v>
      </c>
      <c r="M16" s="55">
        <f t="shared" si="4"/>
        <v>0</v>
      </c>
      <c r="N16" s="50">
        <v>0</v>
      </c>
      <c r="O16" s="55">
        <f t="shared" si="5"/>
        <v>0</v>
      </c>
      <c r="R16" s="17"/>
    </row>
    <row r="17" spans="1:18" ht="17.25" customHeight="1">
      <c r="A17" s="1"/>
      <c r="B17" s="21">
        <v>13</v>
      </c>
      <c r="C17" s="62" t="s">
        <v>16</v>
      </c>
      <c r="D17" s="39">
        <v>0</v>
      </c>
      <c r="E17" s="55">
        <f t="shared" si="0"/>
        <v>0</v>
      </c>
      <c r="F17" s="50">
        <v>0</v>
      </c>
      <c r="G17" s="55">
        <f t="shared" si="1"/>
        <v>0</v>
      </c>
      <c r="H17" s="50">
        <v>0</v>
      </c>
      <c r="I17" s="55">
        <f t="shared" si="2"/>
        <v>0</v>
      </c>
      <c r="J17" s="56">
        <v>0</v>
      </c>
      <c r="K17" s="55">
        <f t="shared" si="3"/>
        <v>0</v>
      </c>
      <c r="L17" s="56">
        <v>0</v>
      </c>
      <c r="M17" s="55">
        <f t="shared" si="4"/>
        <v>0</v>
      </c>
      <c r="N17" s="50">
        <v>0</v>
      </c>
      <c r="O17" s="55">
        <f t="shared" si="5"/>
        <v>0</v>
      </c>
      <c r="R17" s="13"/>
    </row>
    <row r="18" spans="1:18" ht="18.649999999999999" customHeight="1">
      <c r="A18" s="1"/>
      <c r="B18" s="21">
        <v>14</v>
      </c>
      <c r="C18" s="60" t="s">
        <v>17</v>
      </c>
      <c r="D18" s="39">
        <v>0</v>
      </c>
      <c r="E18" s="55">
        <f t="shared" si="0"/>
        <v>0</v>
      </c>
      <c r="F18" s="50">
        <v>0</v>
      </c>
      <c r="G18" s="55">
        <f t="shared" si="1"/>
        <v>0</v>
      </c>
      <c r="H18" s="50">
        <v>0</v>
      </c>
      <c r="I18" s="55">
        <f t="shared" si="2"/>
        <v>0</v>
      </c>
      <c r="J18" s="56">
        <v>0</v>
      </c>
      <c r="K18" s="55">
        <f t="shared" si="3"/>
        <v>0</v>
      </c>
      <c r="L18" s="56">
        <v>0</v>
      </c>
      <c r="M18" s="55">
        <f t="shared" si="4"/>
        <v>0</v>
      </c>
      <c r="N18" s="50">
        <v>0</v>
      </c>
      <c r="O18" s="55">
        <f t="shared" si="5"/>
        <v>0</v>
      </c>
    </row>
    <row r="19" spans="1:18" ht="17.25" customHeight="1">
      <c r="A19" s="1"/>
      <c r="B19" s="21">
        <v>15</v>
      </c>
      <c r="C19" s="60" t="s">
        <v>18</v>
      </c>
      <c r="D19" s="39">
        <v>0</v>
      </c>
      <c r="E19" s="55">
        <f t="shared" si="0"/>
        <v>0</v>
      </c>
      <c r="F19" s="50">
        <v>0</v>
      </c>
      <c r="G19" s="55">
        <f t="shared" si="1"/>
        <v>0</v>
      </c>
      <c r="H19" s="50">
        <v>0</v>
      </c>
      <c r="I19" s="55">
        <f t="shared" si="2"/>
        <v>0</v>
      </c>
      <c r="J19" s="56">
        <v>0</v>
      </c>
      <c r="K19" s="55">
        <f t="shared" si="3"/>
        <v>0</v>
      </c>
      <c r="L19" s="56">
        <v>0</v>
      </c>
      <c r="M19" s="55">
        <f t="shared" si="4"/>
        <v>0</v>
      </c>
      <c r="N19" s="50">
        <v>0</v>
      </c>
      <c r="O19" s="55">
        <f t="shared" si="5"/>
        <v>0</v>
      </c>
    </row>
    <row r="20" spans="1:18" ht="15" customHeight="1">
      <c r="A20" s="1"/>
      <c r="B20" s="21">
        <v>16</v>
      </c>
      <c r="C20" s="60" t="s">
        <v>19</v>
      </c>
      <c r="D20" s="39">
        <v>0</v>
      </c>
      <c r="E20" s="55">
        <f t="shared" si="0"/>
        <v>0</v>
      </c>
      <c r="F20" s="50">
        <v>0</v>
      </c>
      <c r="G20" s="55">
        <f t="shared" si="1"/>
        <v>0</v>
      </c>
      <c r="H20" s="50">
        <v>0</v>
      </c>
      <c r="I20" s="55">
        <f t="shared" si="2"/>
        <v>0</v>
      </c>
      <c r="J20" s="56">
        <v>0</v>
      </c>
      <c r="K20" s="55">
        <f t="shared" si="3"/>
        <v>0</v>
      </c>
      <c r="L20" s="56">
        <v>0</v>
      </c>
      <c r="M20" s="55">
        <f t="shared" si="4"/>
        <v>0</v>
      </c>
      <c r="N20" s="50">
        <v>0</v>
      </c>
      <c r="O20" s="55">
        <f t="shared" si="5"/>
        <v>0</v>
      </c>
    </row>
    <row r="21" spans="1:18" ht="17.25" customHeight="1">
      <c r="A21" s="1"/>
      <c r="B21" s="21">
        <v>17</v>
      </c>
      <c r="C21" s="60" t="s">
        <v>20</v>
      </c>
      <c r="D21" s="39">
        <v>5</v>
      </c>
      <c r="E21" s="55">
        <f t="shared" si="0"/>
        <v>6220</v>
      </c>
      <c r="F21" s="50">
        <v>1</v>
      </c>
      <c r="G21" s="55">
        <f t="shared" si="1"/>
        <v>3846</v>
      </c>
      <c r="H21" s="50">
        <v>2</v>
      </c>
      <c r="I21" s="55">
        <f t="shared" si="2"/>
        <v>6130</v>
      </c>
      <c r="J21" s="56">
        <v>5</v>
      </c>
      <c r="K21" s="55">
        <f t="shared" si="3"/>
        <v>23335</v>
      </c>
      <c r="L21" s="56">
        <v>2</v>
      </c>
      <c r="M21" s="55">
        <f t="shared" si="4"/>
        <v>21988</v>
      </c>
      <c r="N21" s="50">
        <v>8</v>
      </c>
      <c r="O21" s="55">
        <f t="shared" si="5"/>
        <v>143592</v>
      </c>
    </row>
    <row r="22" spans="1:18" ht="17.25" customHeight="1">
      <c r="A22" s="1"/>
      <c r="B22" s="21">
        <v>18</v>
      </c>
      <c r="C22" s="60" t="s">
        <v>21</v>
      </c>
      <c r="D22" s="39">
        <v>0</v>
      </c>
      <c r="E22" s="55">
        <f t="shared" si="0"/>
        <v>0</v>
      </c>
      <c r="F22" s="50">
        <v>0</v>
      </c>
      <c r="G22" s="55">
        <f t="shared" si="1"/>
        <v>0</v>
      </c>
      <c r="H22" s="50">
        <v>0</v>
      </c>
      <c r="I22" s="55">
        <f t="shared" si="2"/>
        <v>0</v>
      </c>
      <c r="J22" s="56">
        <v>0</v>
      </c>
      <c r="K22" s="55">
        <f t="shared" si="3"/>
        <v>0</v>
      </c>
      <c r="L22" s="56">
        <v>0</v>
      </c>
      <c r="M22" s="55">
        <f t="shared" si="4"/>
        <v>0</v>
      </c>
      <c r="N22" s="50">
        <v>0</v>
      </c>
      <c r="O22" s="55">
        <f t="shared" si="5"/>
        <v>0</v>
      </c>
    </row>
    <row r="23" spans="1:18" ht="17.25" customHeight="1">
      <c r="A23" s="1"/>
      <c r="B23" s="21">
        <v>19</v>
      </c>
      <c r="C23" s="60" t="s">
        <v>22</v>
      </c>
      <c r="D23" s="39">
        <v>0</v>
      </c>
      <c r="E23" s="55">
        <f t="shared" si="0"/>
        <v>0</v>
      </c>
      <c r="F23" s="50">
        <v>0</v>
      </c>
      <c r="G23" s="55">
        <f t="shared" si="1"/>
        <v>0</v>
      </c>
      <c r="H23" s="50">
        <v>0</v>
      </c>
      <c r="I23" s="55">
        <f t="shared" si="2"/>
        <v>0</v>
      </c>
      <c r="J23" s="56">
        <v>0</v>
      </c>
      <c r="K23" s="55">
        <f t="shared" si="3"/>
        <v>0</v>
      </c>
      <c r="L23" s="56">
        <v>0</v>
      </c>
      <c r="M23" s="55">
        <f t="shared" si="4"/>
        <v>0</v>
      </c>
      <c r="N23" s="50">
        <v>0</v>
      </c>
      <c r="O23" s="55">
        <f t="shared" si="5"/>
        <v>0</v>
      </c>
      <c r="Q23" s="16"/>
    </row>
    <row r="24" spans="1:18" ht="17.25" customHeight="1">
      <c r="A24" s="1"/>
      <c r="B24" s="21">
        <v>20</v>
      </c>
      <c r="C24" s="60" t="s">
        <v>23</v>
      </c>
      <c r="D24" s="39">
        <v>0</v>
      </c>
      <c r="E24" s="55">
        <f t="shared" si="0"/>
        <v>0</v>
      </c>
      <c r="F24" s="50">
        <v>0</v>
      </c>
      <c r="G24" s="55">
        <f t="shared" si="1"/>
        <v>0</v>
      </c>
      <c r="H24" s="50">
        <v>0</v>
      </c>
      <c r="I24" s="55">
        <f t="shared" si="2"/>
        <v>0</v>
      </c>
      <c r="J24" s="56">
        <v>0</v>
      </c>
      <c r="K24" s="55">
        <f t="shared" si="3"/>
        <v>0</v>
      </c>
      <c r="L24" s="56">
        <v>0</v>
      </c>
      <c r="M24" s="55">
        <f t="shared" si="4"/>
        <v>0</v>
      </c>
      <c r="N24" s="50">
        <v>0</v>
      </c>
      <c r="O24" s="55">
        <f t="shared" si="5"/>
        <v>0</v>
      </c>
    </row>
    <row r="25" spans="1:18" ht="17.25" customHeight="1">
      <c r="A25" s="1"/>
      <c r="B25" s="21">
        <v>21</v>
      </c>
      <c r="C25" s="60" t="s">
        <v>24</v>
      </c>
      <c r="D25" s="39">
        <v>0</v>
      </c>
      <c r="E25" s="55">
        <f t="shared" si="0"/>
        <v>0</v>
      </c>
      <c r="F25" s="50">
        <v>0</v>
      </c>
      <c r="G25" s="55">
        <f t="shared" si="1"/>
        <v>0</v>
      </c>
      <c r="H25" s="50">
        <v>0</v>
      </c>
      <c r="I25" s="55">
        <f t="shared" si="2"/>
        <v>0</v>
      </c>
      <c r="J25" s="56">
        <v>0</v>
      </c>
      <c r="K25" s="55">
        <f t="shared" si="3"/>
        <v>0</v>
      </c>
      <c r="L25" s="56">
        <v>0</v>
      </c>
      <c r="M25" s="55">
        <f t="shared" si="4"/>
        <v>0</v>
      </c>
      <c r="N25" s="50">
        <v>0</v>
      </c>
      <c r="O25" s="55">
        <f t="shared" si="5"/>
        <v>0</v>
      </c>
    </row>
    <row r="26" spans="1:18" ht="17.25" customHeight="1">
      <c r="A26" s="1"/>
      <c r="B26" s="21">
        <v>22</v>
      </c>
      <c r="C26" s="60" t="s">
        <v>25</v>
      </c>
      <c r="D26" s="39">
        <v>0</v>
      </c>
      <c r="E26" s="55">
        <f t="shared" si="0"/>
        <v>0</v>
      </c>
      <c r="F26" s="50">
        <v>0</v>
      </c>
      <c r="G26" s="55">
        <f t="shared" si="1"/>
        <v>0</v>
      </c>
      <c r="H26" s="50">
        <v>0</v>
      </c>
      <c r="I26" s="55">
        <f t="shared" si="2"/>
        <v>0</v>
      </c>
      <c r="J26" s="56">
        <v>0</v>
      </c>
      <c r="K26" s="55">
        <f t="shared" si="3"/>
        <v>0</v>
      </c>
      <c r="L26" s="56">
        <v>0</v>
      </c>
      <c r="M26" s="55">
        <f t="shared" si="4"/>
        <v>0</v>
      </c>
      <c r="N26" s="50">
        <v>0</v>
      </c>
      <c r="O26" s="55">
        <f t="shared" si="5"/>
        <v>0</v>
      </c>
    </row>
    <row r="27" spans="1:18" ht="17.25" customHeight="1">
      <c r="A27" s="1"/>
      <c r="B27" s="21">
        <v>23</v>
      </c>
      <c r="C27" s="60" t="s">
        <v>26</v>
      </c>
      <c r="D27" s="39">
        <v>0</v>
      </c>
      <c r="E27" s="55">
        <f t="shared" si="0"/>
        <v>0</v>
      </c>
      <c r="F27" s="50">
        <v>0</v>
      </c>
      <c r="G27" s="55">
        <f t="shared" si="1"/>
        <v>0</v>
      </c>
      <c r="H27" s="50">
        <v>0</v>
      </c>
      <c r="I27" s="55">
        <f t="shared" si="2"/>
        <v>0</v>
      </c>
      <c r="J27" s="56">
        <v>0</v>
      </c>
      <c r="K27" s="55">
        <f t="shared" si="3"/>
        <v>0</v>
      </c>
      <c r="L27" s="56">
        <v>0</v>
      </c>
      <c r="M27" s="55">
        <f t="shared" si="4"/>
        <v>0</v>
      </c>
      <c r="N27" s="50">
        <v>0</v>
      </c>
      <c r="O27" s="55">
        <f t="shared" si="5"/>
        <v>0</v>
      </c>
    </row>
    <row r="28" spans="1:18" ht="17.25" customHeight="1">
      <c r="A28" s="1"/>
      <c r="B28" s="21">
        <v>24</v>
      </c>
      <c r="C28" s="60" t="s">
        <v>27</v>
      </c>
      <c r="D28" s="39">
        <v>0</v>
      </c>
      <c r="E28" s="55">
        <f t="shared" si="0"/>
        <v>0</v>
      </c>
      <c r="F28" s="50">
        <v>0</v>
      </c>
      <c r="G28" s="55">
        <f t="shared" si="1"/>
        <v>0</v>
      </c>
      <c r="H28" s="50">
        <v>0</v>
      </c>
      <c r="I28" s="55">
        <f t="shared" si="2"/>
        <v>0</v>
      </c>
      <c r="J28" s="56">
        <v>0</v>
      </c>
      <c r="K28" s="55">
        <f t="shared" si="3"/>
        <v>0</v>
      </c>
      <c r="L28" s="56">
        <v>0</v>
      </c>
      <c r="M28" s="55">
        <f t="shared" si="4"/>
        <v>0</v>
      </c>
      <c r="N28" s="50">
        <v>0</v>
      </c>
      <c r="O28" s="55">
        <f t="shared" si="5"/>
        <v>0</v>
      </c>
    </row>
    <row r="29" spans="1:18" ht="22.25" customHeight="1">
      <c r="A29" s="1"/>
      <c r="B29" s="21">
        <v>25</v>
      </c>
      <c r="C29" s="60" t="s">
        <v>28</v>
      </c>
      <c r="D29" s="39">
        <v>0</v>
      </c>
      <c r="E29" s="55">
        <f t="shared" si="0"/>
        <v>0</v>
      </c>
      <c r="F29" s="50">
        <v>0</v>
      </c>
      <c r="G29" s="55">
        <f t="shared" si="1"/>
        <v>0</v>
      </c>
      <c r="H29" s="50">
        <v>0</v>
      </c>
      <c r="I29" s="55">
        <f t="shared" si="2"/>
        <v>0</v>
      </c>
      <c r="J29" s="56">
        <v>0</v>
      </c>
      <c r="K29" s="55">
        <f t="shared" si="3"/>
        <v>0</v>
      </c>
      <c r="L29" s="56">
        <v>0</v>
      </c>
      <c r="M29" s="55">
        <f t="shared" si="4"/>
        <v>0</v>
      </c>
      <c r="N29" s="50">
        <v>0</v>
      </c>
      <c r="O29" s="55">
        <f t="shared" si="5"/>
        <v>0</v>
      </c>
    </row>
    <row r="30" spans="1:18" ht="63.65" customHeight="1">
      <c r="A30" s="1"/>
      <c r="B30" s="21">
        <v>26</v>
      </c>
      <c r="C30" s="60" t="s">
        <v>29</v>
      </c>
      <c r="D30" s="39">
        <v>0</v>
      </c>
      <c r="E30" s="55">
        <f t="shared" si="0"/>
        <v>0</v>
      </c>
      <c r="F30" s="50">
        <v>0</v>
      </c>
      <c r="G30" s="55">
        <f t="shared" si="1"/>
        <v>0</v>
      </c>
      <c r="H30" s="50">
        <v>0</v>
      </c>
      <c r="I30" s="55">
        <f t="shared" si="2"/>
        <v>0</v>
      </c>
      <c r="J30" s="56">
        <v>0</v>
      </c>
      <c r="K30" s="55">
        <f t="shared" si="3"/>
        <v>0</v>
      </c>
      <c r="L30" s="56">
        <v>0</v>
      </c>
      <c r="M30" s="55">
        <f t="shared" si="4"/>
        <v>0</v>
      </c>
      <c r="N30" s="50">
        <v>0</v>
      </c>
      <c r="O30" s="55">
        <f t="shared" si="5"/>
        <v>0</v>
      </c>
    </row>
    <row r="31" spans="1:18" ht="21.75" customHeight="1">
      <c r="A31" s="1"/>
      <c r="B31" s="21">
        <v>27</v>
      </c>
      <c r="C31" s="60" t="s">
        <v>30</v>
      </c>
      <c r="D31" s="39">
        <v>0</v>
      </c>
      <c r="E31" s="55">
        <f t="shared" si="0"/>
        <v>0</v>
      </c>
      <c r="F31" s="50">
        <v>0</v>
      </c>
      <c r="G31" s="55">
        <f t="shared" si="1"/>
        <v>0</v>
      </c>
      <c r="H31" s="50">
        <v>0</v>
      </c>
      <c r="I31" s="55">
        <f t="shared" si="2"/>
        <v>0</v>
      </c>
      <c r="J31" s="56">
        <v>0</v>
      </c>
      <c r="K31" s="55">
        <f t="shared" si="3"/>
        <v>0</v>
      </c>
      <c r="L31" s="56">
        <v>0</v>
      </c>
      <c r="M31" s="55">
        <f t="shared" si="4"/>
        <v>0</v>
      </c>
      <c r="N31" s="50">
        <v>0</v>
      </c>
      <c r="O31" s="55">
        <f t="shared" si="5"/>
        <v>0</v>
      </c>
    </row>
    <row r="32" spans="1:18" ht="21.75" customHeight="1">
      <c r="A32" s="1"/>
      <c r="B32" s="21">
        <v>28</v>
      </c>
      <c r="C32" s="60" t="s">
        <v>32</v>
      </c>
      <c r="D32" s="39">
        <v>0</v>
      </c>
      <c r="E32" s="55">
        <f t="shared" si="0"/>
        <v>0</v>
      </c>
      <c r="F32" s="50">
        <v>0</v>
      </c>
      <c r="G32" s="55">
        <f t="shared" si="1"/>
        <v>0</v>
      </c>
      <c r="H32" s="50">
        <v>0</v>
      </c>
      <c r="I32" s="55">
        <f t="shared" si="2"/>
        <v>0</v>
      </c>
      <c r="J32" s="56">
        <v>0</v>
      </c>
      <c r="K32" s="55">
        <f t="shared" si="3"/>
        <v>0</v>
      </c>
      <c r="L32" s="56">
        <v>0</v>
      </c>
      <c r="M32" s="55">
        <f t="shared" si="4"/>
        <v>0</v>
      </c>
      <c r="N32" s="50">
        <v>0</v>
      </c>
      <c r="O32" s="55">
        <f t="shared" si="5"/>
        <v>0</v>
      </c>
    </row>
    <row r="33" spans="1:15" ht="29" customHeight="1" thickBot="1">
      <c r="A33" s="1"/>
      <c r="B33" s="37">
        <v>29</v>
      </c>
      <c r="C33" s="63" t="s">
        <v>33</v>
      </c>
      <c r="D33" s="40">
        <v>0</v>
      </c>
      <c r="E33" s="65">
        <f t="shared" si="0"/>
        <v>0</v>
      </c>
      <c r="F33" s="64">
        <v>0</v>
      </c>
      <c r="G33" s="65">
        <f t="shared" si="1"/>
        <v>0</v>
      </c>
      <c r="H33" s="64">
        <v>0</v>
      </c>
      <c r="I33" s="65">
        <f t="shared" si="2"/>
        <v>0</v>
      </c>
      <c r="J33" s="66">
        <v>0</v>
      </c>
      <c r="K33" s="65">
        <f t="shared" si="3"/>
        <v>0</v>
      </c>
      <c r="L33" s="66">
        <v>0</v>
      </c>
      <c r="M33" s="65">
        <f t="shared" si="4"/>
        <v>0</v>
      </c>
      <c r="N33" s="64">
        <v>0</v>
      </c>
      <c r="O33" s="65">
        <f t="shared" si="5"/>
        <v>0</v>
      </c>
    </row>
    <row r="34" spans="1:15" ht="27.75" customHeight="1" thickBot="1">
      <c r="A34" s="6"/>
      <c r="B34" s="79" t="s">
        <v>31</v>
      </c>
      <c r="C34" s="91"/>
      <c r="D34" s="53">
        <f>SUM(SUM(D5:D33))</f>
        <v>5</v>
      </c>
      <c r="E34" s="32">
        <f t="shared" ref="E34:O34" si="6">SUM(E5:E33)</f>
        <v>6220</v>
      </c>
      <c r="F34" s="53">
        <f>SUM(SUM(F5:F33))</f>
        <v>1</v>
      </c>
      <c r="G34" s="32">
        <f t="shared" si="6"/>
        <v>3846</v>
      </c>
      <c r="H34" s="53">
        <f>SUM(SUM(H5:H33))</f>
        <v>2</v>
      </c>
      <c r="I34" s="32">
        <f t="shared" si="6"/>
        <v>6130</v>
      </c>
      <c r="J34" s="54">
        <f>SUM(SUM(J5:J33))</f>
        <v>5</v>
      </c>
      <c r="K34" s="32">
        <f t="shared" si="6"/>
        <v>23335</v>
      </c>
      <c r="L34" s="54">
        <f>SUM(L5:L33)</f>
        <v>2</v>
      </c>
      <c r="M34" s="32">
        <f t="shared" si="6"/>
        <v>21988</v>
      </c>
      <c r="N34" s="53">
        <f>SUM(SUM(N5:N33))</f>
        <v>8</v>
      </c>
      <c r="O34" s="32">
        <f t="shared" si="6"/>
        <v>143592</v>
      </c>
    </row>
    <row r="35" spans="1:15" ht="21" customHeight="1">
      <c r="A35" s="6"/>
      <c r="B35" s="48"/>
      <c r="C35" s="26"/>
      <c r="D35" s="26"/>
      <c r="E35" s="26"/>
      <c r="F35" s="26"/>
      <c r="G35" s="26"/>
      <c r="H35" s="26"/>
      <c r="I35" s="26"/>
      <c r="J35" s="26"/>
      <c r="K35" s="26"/>
      <c r="L35" s="26"/>
      <c r="M35" s="26"/>
      <c r="N35" s="26"/>
      <c r="O35" s="26"/>
    </row>
    <row r="36" spans="1:15" ht="17.25" customHeight="1">
      <c r="A36" s="8"/>
      <c r="B36" s="8"/>
      <c r="C36" s="9"/>
      <c r="D36" s="9"/>
      <c r="E36" s="9"/>
      <c r="F36" s="9"/>
      <c r="G36" s="9"/>
      <c r="H36" s="9"/>
      <c r="I36" s="9"/>
      <c r="J36" s="9"/>
      <c r="K36" s="9"/>
      <c r="L36" s="9"/>
      <c r="M36" s="9"/>
      <c r="N36" s="9"/>
      <c r="O36" s="9"/>
    </row>
    <row r="37" spans="1:15" s="25" customFormat="1" ht="87" customHeight="1">
      <c r="A37" s="23"/>
      <c r="B37" s="81"/>
      <c r="C37" s="82"/>
      <c r="D37" s="82"/>
      <c r="E37" s="82"/>
      <c r="F37" s="31"/>
      <c r="G37" s="31"/>
      <c r="H37" s="31"/>
      <c r="I37" s="31"/>
      <c r="J37" s="31"/>
      <c r="K37" s="31"/>
      <c r="L37" s="31"/>
      <c r="M37" s="31"/>
      <c r="N37" s="31"/>
      <c r="O37" s="31"/>
    </row>
    <row r="38" spans="1:15" ht="14.25" customHeight="1"/>
    <row r="39" spans="1:15" ht="14.25" customHeight="1"/>
    <row r="40" spans="1:15" ht="14.25" customHeight="1"/>
    <row r="41" spans="1:15" ht="14.25" customHeight="1"/>
    <row r="42" spans="1:15" ht="14.25" customHeight="1"/>
    <row r="43" spans="1:15" ht="14.25" customHeight="1"/>
    <row r="44" spans="1:15" ht="14.25" customHeight="1"/>
    <row r="45" spans="1:15" ht="14.25" customHeight="1"/>
    <row r="46" spans="1:15" ht="14.25" customHeight="1"/>
    <row r="47" spans="1:15" ht="14.25" customHeight="1"/>
    <row r="48" spans="1: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2">
    <mergeCell ref="B34:C34"/>
    <mergeCell ref="B37:E37"/>
    <mergeCell ref="N1:O1"/>
    <mergeCell ref="B2:B3"/>
    <mergeCell ref="C2:C3"/>
    <mergeCell ref="D2:E2"/>
    <mergeCell ref="H2:I2"/>
    <mergeCell ref="J2:K2"/>
    <mergeCell ref="L2:M2"/>
    <mergeCell ref="N2:O2"/>
    <mergeCell ref="F1:G1"/>
    <mergeCell ref="F2:G2"/>
  </mergeCells>
  <pageMargins left="0.7" right="0.7" top="0.75" bottom="0.75" header="0" footer="0"/>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B060-8AEE-4AD6-85AD-F6A55705D442}">
  <sheetPr>
    <pageSetUpPr fitToPage="1"/>
  </sheetPr>
  <dimension ref="A1:Q1001"/>
  <sheetViews>
    <sheetView tabSelected="1" view="pageBreakPreview" topLeftCell="A12" zoomScale="40" zoomScaleNormal="60" zoomScaleSheetLayoutView="40" workbookViewId="0">
      <selection activeCell="P24" sqref="A1:XFD1048576"/>
    </sheetView>
  </sheetViews>
  <sheetFormatPr defaultColWidth="14.453125" defaultRowHeight="15" customHeight="1"/>
  <cols>
    <col min="1" max="2" width="5.36328125" customWidth="1"/>
    <col min="3" max="3" width="55.81640625" customWidth="1"/>
    <col min="4" max="11" width="23.08984375" customWidth="1"/>
    <col min="12" max="13" width="25.6328125" customWidth="1"/>
    <col min="14" max="14" width="53.08984375" customWidth="1"/>
  </cols>
  <sheetData>
    <row r="1" spans="1:17" ht="77.400000000000006" customHeight="1" thickBot="1">
      <c r="N1" s="33" t="s">
        <v>36</v>
      </c>
    </row>
    <row r="2" spans="1:17" ht="376.75" customHeight="1" thickBot="1">
      <c r="A2" s="4"/>
      <c r="B2" s="85" t="s">
        <v>0</v>
      </c>
      <c r="C2" s="87" t="s">
        <v>1</v>
      </c>
      <c r="D2" s="88" t="s">
        <v>54</v>
      </c>
      <c r="E2" s="94"/>
      <c r="F2" s="88" t="s">
        <v>55</v>
      </c>
      <c r="G2" s="94"/>
      <c r="H2" s="88" t="s">
        <v>46</v>
      </c>
      <c r="I2" s="91"/>
      <c r="J2" s="88" t="s">
        <v>47</v>
      </c>
      <c r="K2" s="94"/>
      <c r="L2" s="88" t="s">
        <v>58</v>
      </c>
      <c r="M2" s="94"/>
      <c r="N2" s="95" t="s">
        <v>2</v>
      </c>
    </row>
    <row r="3" spans="1:17" ht="21" customHeight="1" thickBot="1">
      <c r="A3" s="4"/>
      <c r="B3" s="86"/>
      <c r="C3" s="86"/>
      <c r="D3" s="34" t="s">
        <v>34</v>
      </c>
      <c r="E3" s="35" t="s">
        <v>3</v>
      </c>
      <c r="F3" s="34" t="s">
        <v>34</v>
      </c>
      <c r="G3" s="35" t="s">
        <v>3</v>
      </c>
      <c r="H3" s="11" t="s">
        <v>34</v>
      </c>
      <c r="I3" s="30" t="s">
        <v>3</v>
      </c>
      <c r="J3" s="11" t="s">
        <v>34</v>
      </c>
      <c r="K3" s="30" t="s">
        <v>3</v>
      </c>
      <c r="L3" s="11" t="s">
        <v>34</v>
      </c>
      <c r="M3" s="30" t="s">
        <v>3</v>
      </c>
      <c r="N3" s="96"/>
    </row>
    <row r="4" spans="1:17" ht="12" customHeight="1" thickBot="1">
      <c r="A4" s="5"/>
      <c r="B4" s="19">
        <v>1</v>
      </c>
      <c r="C4" s="27">
        <v>2</v>
      </c>
      <c r="D4" s="12">
        <v>31</v>
      </c>
      <c r="E4" s="27">
        <v>32</v>
      </c>
      <c r="F4" s="12">
        <v>33</v>
      </c>
      <c r="G4" s="12">
        <v>34</v>
      </c>
      <c r="H4" s="41">
        <v>35</v>
      </c>
      <c r="I4" s="27">
        <v>36</v>
      </c>
      <c r="J4" s="27">
        <v>37</v>
      </c>
      <c r="K4" s="27">
        <v>38</v>
      </c>
      <c r="L4" s="27">
        <v>39</v>
      </c>
      <c r="M4" s="27">
        <v>40</v>
      </c>
      <c r="N4" s="12">
        <v>41</v>
      </c>
    </row>
    <row r="5" spans="1:17" ht="17.25" customHeight="1">
      <c r="A5" s="1"/>
      <c r="B5" s="20">
        <v>1</v>
      </c>
      <c r="C5" s="59" t="s">
        <v>4</v>
      </c>
      <c r="D5" s="38">
        <v>0</v>
      </c>
      <c r="E5" s="57">
        <f>D5*12312</f>
        <v>0</v>
      </c>
      <c r="F5" s="51">
        <v>0</v>
      </c>
      <c r="G5" s="57">
        <f>F5*3673</f>
        <v>0</v>
      </c>
      <c r="H5" s="51">
        <v>0</v>
      </c>
      <c r="I5" s="57">
        <f>H5*843</f>
        <v>0</v>
      </c>
      <c r="J5" s="58">
        <v>0</v>
      </c>
      <c r="K5" s="57">
        <f>J5*3103</f>
        <v>0</v>
      </c>
      <c r="L5" s="51">
        <v>0</v>
      </c>
      <c r="M5" s="28">
        <f>L5*3631</f>
        <v>0</v>
      </c>
      <c r="N5" s="67">
        <f>Лист1!E7+Лист1!G7+Лист1!I7+Лист1!K7+Лист1!M7+Лист1!O7+Лист1!Q7+Лист1!S7+Лист2!E5+Лист2!G5+Лист2!I5+Лист2!K5+Лист2!M5+Лист2!O5+Лист3!E5+Лист3!G5+Лист3!I5+Лист3!K5+Лист3!M5</f>
        <v>0</v>
      </c>
    </row>
    <row r="6" spans="1:17" ht="17.25" customHeight="1">
      <c r="A6" s="1"/>
      <c r="B6" s="21">
        <v>2</v>
      </c>
      <c r="C6" s="60" t="s">
        <v>5</v>
      </c>
      <c r="D6" s="39">
        <v>0</v>
      </c>
      <c r="E6" s="55">
        <f t="shared" ref="E6:E33" si="0">D6*12312</f>
        <v>0</v>
      </c>
      <c r="F6" s="50">
        <v>0</v>
      </c>
      <c r="G6" s="55">
        <f t="shared" ref="G6:G33" si="1">F6*3673</f>
        <v>0</v>
      </c>
      <c r="H6" s="50">
        <v>0</v>
      </c>
      <c r="I6" s="55">
        <f t="shared" ref="I6:I32" si="2">H6*843</f>
        <v>0</v>
      </c>
      <c r="J6" s="56">
        <v>0</v>
      </c>
      <c r="K6" s="55">
        <f t="shared" ref="K6:K33" si="3">J6*3103</f>
        <v>0</v>
      </c>
      <c r="L6" s="51">
        <v>0</v>
      </c>
      <c r="M6" s="28">
        <f t="shared" ref="M6:M34" si="4">L6*3631</f>
        <v>0</v>
      </c>
      <c r="N6" s="71">
        <f>Лист1!E8+Лист1!G8+Лист1!I8+Лист1!K8+Лист1!M8+Лист1!O8+Лист1!Q8+Лист1!S8+Лист2!E6+Лист2!G6+Лист2!I6+Лист2!K6+Лист2!M6+Лист2!O6+Лист3!E6+Лист3!G6+Лист3!I6+Лист3!K6+Лист3!M6</f>
        <v>0</v>
      </c>
    </row>
    <row r="7" spans="1:17" ht="16.75" customHeight="1">
      <c r="A7" s="1"/>
      <c r="B7" s="21">
        <v>3</v>
      </c>
      <c r="C7" s="61" t="s">
        <v>6</v>
      </c>
      <c r="D7" s="39">
        <v>0</v>
      </c>
      <c r="E7" s="55">
        <f t="shared" si="0"/>
        <v>0</v>
      </c>
      <c r="F7" s="50">
        <v>0</v>
      </c>
      <c r="G7" s="55">
        <f t="shared" si="1"/>
        <v>0</v>
      </c>
      <c r="H7" s="50">
        <v>0</v>
      </c>
      <c r="I7" s="55">
        <f t="shared" si="2"/>
        <v>0</v>
      </c>
      <c r="J7" s="56">
        <v>0</v>
      </c>
      <c r="K7" s="55">
        <f t="shared" si="3"/>
        <v>0</v>
      </c>
      <c r="L7" s="51">
        <v>0</v>
      </c>
      <c r="M7" s="28">
        <f t="shared" si="4"/>
        <v>0</v>
      </c>
      <c r="N7" s="71">
        <f>Лист1!E9+Лист1!G9+Лист1!I9+Лист1!K9+Лист1!M9+Лист1!O9+Лист1!Q9+Лист1!S9+Лист2!E7+Лист2!G7+Лист2!I7+Лист2!K7+Лист2!M7+Лист2!O7+Лист3!E7+Лист3!G7+Лист3!I7+Лист3!K7+Лист3!M7</f>
        <v>0</v>
      </c>
    </row>
    <row r="8" spans="1:17" ht="17.25" customHeight="1">
      <c r="A8" s="1"/>
      <c r="B8" s="21">
        <v>4</v>
      </c>
      <c r="C8" s="60" t="s">
        <v>7</v>
      </c>
      <c r="D8" s="39">
        <v>0</v>
      </c>
      <c r="E8" s="55">
        <f t="shared" si="0"/>
        <v>0</v>
      </c>
      <c r="F8" s="50">
        <v>0</v>
      </c>
      <c r="G8" s="55">
        <f t="shared" si="1"/>
        <v>0</v>
      </c>
      <c r="H8" s="50">
        <v>0</v>
      </c>
      <c r="I8" s="55">
        <f t="shared" si="2"/>
        <v>0</v>
      </c>
      <c r="J8" s="56">
        <v>0</v>
      </c>
      <c r="K8" s="55">
        <f t="shared" si="3"/>
        <v>0</v>
      </c>
      <c r="L8" s="51">
        <v>0</v>
      </c>
      <c r="M8" s="28">
        <f t="shared" si="4"/>
        <v>0</v>
      </c>
      <c r="N8" s="71">
        <f>Лист1!E10+Лист1!G10+Лист1!I10+Лист1!K10+Лист1!M10+Лист1!O10+Лист1!Q10+Лист1!S10+Лист2!E8+Лист2!G8+Лист2!I8+Лист2!K8+Лист2!M8+Лист2!O8+Лист3!E8+Лист3!G8+Лист3!I8+Лист3!K8+Лист3!M8</f>
        <v>0</v>
      </c>
    </row>
    <row r="9" spans="1:17" ht="17.25" customHeight="1">
      <c r="A9" s="1"/>
      <c r="B9" s="21">
        <v>5</v>
      </c>
      <c r="C9" s="61" t="s">
        <v>8</v>
      </c>
      <c r="D9" s="39">
        <v>0</v>
      </c>
      <c r="E9" s="55">
        <f t="shared" si="0"/>
        <v>0</v>
      </c>
      <c r="F9" s="50">
        <v>0</v>
      </c>
      <c r="G9" s="55">
        <f t="shared" si="1"/>
        <v>0</v>
      </c>
      <c r="H9" s="50">
        <v>0</v>
      </c>
      <c r="I9" s="55">
        <f t="shared" si="2"/>
        <v>0</v>
      </c>
      <c r="J9" s="56">
        <v>0</v>
      </c>
      <c r="K9" s="55">
        <f t="shared" si="3"/>
        <v>0</v>
      </c>
      <c r="L9" s="51">
        <v>0</v>
      </c>
      <c r="M9" s="28">
        <f t="shared" si="4"/>
        <v>0</v>
      </c>
      <c r="N9" s="71">
        <f>Лист1!E11+Лист1!G11+Лист1!I11+Лист1!K11+Лист1!M11+Лист1!O11+Лист1!Q11+Лист1!S11+Лист2!E9+Лист2!G9+Лист2!I9+Лист2!K9+Лист2!M9+Лист2!O9+Лист3!E9+Лист3!G9+Лист3!I9+Лист3!K9+Лист3!M9</f>
        <v>0</v>
      </c>
      <c r="P9" s="16"/>
    </row>
    <row r="10" spans="1:17" ht="17.25" customHeight="1">
      <c r="A10" s="1"/>
      <c r="B10" s="21">
        <v>6</v>
      </c>
      <c r="C10" s="62" t="s">
        <v>9</v>
      </c>
      <c r="D10" s="39">
        <v>0</v>
      </c>
      <c r="E10" s="55">
        <f t="shared" si="0"/>
        <v>0</v>
      </c>
      <c r="F10" s="50">
        <v>1</v>
      </c>
      <c r="G10" s="55">
        <f t="shared" si="1"/>
        <v>3673</v>
      </c>
      <c r="H10" s="50">
        <v>0</v>
      </c>
      <c r="I10" s="55">
        <f t="shared" si="2"/>
        <v>0</v>
      </c>
      <c r="J10" s="56">
        <v>0</v>
      </c>
      <c r="K10" s="55">
        <f t="shared" si="3"/>
        <v>0</v>
      </c>
      <c r="L10" s="51">
        <v>0</v>
      </c>
      <c r="M10" s="28">
        <f t="shared" si="4"/>
        <v>0</v>
      </c>
      <c r="N10" s="71">
        <f>Лист1!E12+Лист1!G12+Лист1!I12+Лист1!K12+Лист1!M12+Лист1!O12+Лист1!Q12+Лист1!S12+Лист2!E10+Лист2!G10+Лист2!I10+Лист2!K10+Лист2!M10+Лист2!O10+Лист3!E10+Лист3!G10+Лист3!I10+Лист3!K10+Лист3!M10</f>
        <v>617092</v>
      </c>
    </row>
    <row r="11" spans="1:17" ht="17.25" customHeight="1">
      <c r="A11" s="1"/>
      <c r="B11" s="21">
        <v>7</v>
      </c>
      <c r="C11" s="60" t="s">
        <v>10</v>
      </c>
      <c r="D11" s="39">
        <v>0</v>
      </c>
      <c r="E11" s="55">
        <f t="shared" si="0"/>
        <v>0</v>
      </c>
      <c r="F11" s="50">
        <v>0</v>
      </c>
      <c r="G11" s="55">
        <f t="shared" si="1"/>
        <v>0</v>
      </c>
      <c r="H11" s="50">
        <v>0</v>
      </c>
      <c r="I11" s="55">
        <f t="shared" si="2"/>
        <v>0</v>
      </c>
      <c r="J11" s="56">
        <v>0</v>
      </c>
      <c r="K11" s="55">
        <f t="shared" si="3"/>
        <v>0</v>
      </c>
      <c r="L11" s="51">
        <v>0</v>
      </c>
      <c r="M11" s="28">
        <f t="shared" si="4"/>
        <v>0</v>
      </c>
      <c r="N11" s="71">
        <f>Лист1!E13+Лист1!G13+Лист1!I13+Лист1!K13+Лист1!M13+Лист1!O13+Лист1!Q13+Лист1!S13+Лист2!E11+Лист2!G11+Лист2!I11+Лист2!K11+Лист2!M11+Лист2!O11+Лист3!E11+Лист3!G11+Лист3!I11+Лист3!K11+Лист3!M11</f>
        <v>0</v>
      </c>
    </row>
    <row r="12" spans="1:17" ht="17.25" customHeight="1">
      <c r="A12" s="1"/>
      <c r="B12" s="21">
        <v>8</v>
      </c>
      <c r="C12" s="62" t="s">
        <v>11</v>
      </c>
      <c r="D12" s="39">
        <v>0</v>
      </c>
      <c r="E12" s="55">
        <f t="shared" si="0"/>
        <v>0</v>
      </c>
      <c r="F12" s="50">
        <v>1</v>
      </c>
      <c r="G12" s="55">
        <f t="shared" si="1"/>
        <v>3673</v>
      </c>
      <c r="H12" s="50">
        <v>2</v>
      </c>
      <c r="I12" s="55">
        <f t="shared" si="2"/>
        <v>1686</v>
      </c>
      <c r="J12" s="56">
        <v>1</v>
      </c>
      <c r="K12" s="55">
        <f t="shared" si="3"/>
        <v>3103</v>
      </c>
      <c r="L12" s="51">
        <v>1</v>
      </c>
      <c r="M12" s="28">
        <f t="shared" si="4"/>
        <v>3631</v>
      </c>
      <c r="N12" s="71">
        <f>Лист1!E14+Лист1!G14+Лист1!I14+Лист1!K14+Лист1!M14+Лист1!O14+Лист1!Q14+Лист1!S14+Лист2!E12+Лист2!G12+Лист2!I12+Лист2!K12+Лист2!M12+Лист2!O12+Лист3!E12+Лист3!G12+Лист3!I12+Лист3!K12+Лист3!M12</f>
        <v>654389</v>
      </c>
    </row>
    <row r="13" spans="1:17" ht="17.25" customHeight="1">
      <c r="A13" s="1"/>
      <c r="B13" s="21">
        <v>9</v>
      </c>
      <c r="C13" s="60" t="s">
        <v>12</v>
      </c>
      <c r="D13" s="39">
        <v>0</v>
      </c>
      <c r="E13" s="55">
        <f t="shared" si="0"/>
        <v>0</v>
      </c>
      <c r="F13" s="50">
        <v>0</v>
      </c>
      <c r="G13" s="55">
        <f t="shared" si="1"/>
        <v>0</v>
      </c>
      <c r="H13" s="50">
        <v>0</v>
      </c>
      <c r="I13" s="55">
        <f t="shared" si="2"/>
        <v>0</v>
      </c>
      <c r="J13" s="56">
        <v>0</v>
      </c>
      <c r="K13" s="55">
        <f t="shared" si="3"/>
        <v>0</v>
      </c>
      <c r="L13" s="51">
        <v>0</v>
      </c>
      <c r="M13" s="28">
        <f t="shared" si="4"/>
        <v>0</v>
      </c>
      <c r="N13" s="71">
        <f>Лист1!E15+Лист1!G15+Лист1!I15+Лист1!K15+Лист1!M15+Лист1!O15+Лист1!Q15+Лист1!S15+Лист2!E13+Лист2!G13+Лист2!I13+Лист2!K13+Лист2!M13+Лист2!O13+Лист3!E13+Лист3!G13+Лист3!I13+Лист3!K13+Лист3!M13</f>
        <v>0</v>
      </c>
    </row>
    <row r="14" spans="1:17" ht="17.25" customHeight="1">
      <c r="A14" s="1"/>
      <c r="B14" s="21">
        <v>10</v>
      </c>
      <c r="C14" s="61" t="s">
        <v>13</v>
      </c>
      <c r="D14" s="39">
        <v>0</v>
      </c>
      <c r="E14" s="55">
        <f t="shared" si="0"/>
        <v>0</v>
      </c>
      <c r="F14" s="50">
        <v>0</v>
      </c>
      <c r="G14" s="55">
        <f t="shared" si="1"/>
        <v>0</v>
      </c>
      <c r="H14" s="50">
        <v>0</v>
      </c>
      <c r="I14" s="55">
        <f t="shared" si="2"/>
        <v>0</v>
      </c>
      <c r="J14" s="56">
        <v>0</v>
      </c>
      <c r="K14" s="55">
        <f t="shared" si="3"/>
        <v>0</v>
      </c>
      <c r="L14" s="51">
        <v>0</v>
      </c>
      <c r="M14" s="28">
        <f t="shared" si="4"/>
        <v>0</v>
      </c>
      <c r="N14" s="71">
        <f>Лист1!E16+Лист1!G16+Лист1!I16+Лист1!K16+Лист1!M16+Лист1!O16+Лист1!Q16+Лист1!S16+Лист2!E14+Лист2!G14+Лист2!I14+Лист2!K14+Лист2!M14+Лист2!O14+Лист3!E14+Лист3!G14+Лист3!I14+Лист3!K14+Лист3!M14</f>
        <v>0</v>
      </c>
    </row>
    <row r="15" spans="1:17" ht="17.25" customHeight="1">
      <c r="A15" s="1"/>
      <c r="B15" s="21">
        <v>11</v>
      </c>
      <c r="C15" s="62" t="s">
        <v>14</v>
      </c>
      <c r="D15" s="39">
        <v>0</v>
      </c>
      <c r="E15" s="55">
        <f t="shared" si="0"/>
        <v>0</v>
      </c>
      <c r="F15" s="50">
        <v>0</v>
      </c>
      <c r="G15" s="55">
        <f t="shared" si="1"/>
        <v>0</v>
      </c>
      <c r="H15" s="50">
        <v>0</v>
      </c>
      <c r="I15" s="55">
        <f t="shared" si="2"/>
        <v>0</v>
      </c>
      <c r="J15" s="56">
        <v>0</v>
      </c>
      <c r="K15" s="55">
        <f t="shared" si="3"/>
        <v>0</v>
      </c>
      <c r="L15" s="51">
        <v>0</v>
      </c>
      <c r="M15" s="28">
        <f t="shared" si="4"/>
        <v>0</v>
      </c>
      <c r="N15" s="71">
        <f>Лист1!E17+Лист1!G17+Лист1!I17+Лист1!K17+Лист1!M17+Лист1!O17+Лист1!Q17+Лист1!S17+Лист2!E15+Лист2!G15+Лист2!I15+Лист2!K15+Лист2!M15+Лист2!O15+Лист3!E15+Лист3!G15+Лист3!I15+Лист3!K15+Лист3!M15</f>
        <v>0</v>
      </c>
    </row>
    <row r="16" spans="1:17" ht="17.25" customHeight="1">
      <c r="A16" s="1"/>
      <c r="B16" s="21">
        <v>12</v>
      </c>
      <c r="C16" s="62" t="s">
        <v>15</v>
      </c>
      <c r="D16" s="39">
        <v>0</v>
      </c>
      <c r="E16" s="55">
        <f t="shared" si="0"/>
        <v>0</v>
      </c>
      <c r="F16" s="50">
        <v>0</v>
      </c>
      <c r="G16" s="55">
        <f t="shared" si="1"/>
        <v>0</v>
      </c>
      <c r="H16" s="50">
        <v>0</v>
      </c>
      <c r="I16" s="55">
        <f t="shared" si="2"/>
        <v>0</v>
      </c>
      <c r="J16" s="56">
        <v>0</v>
      </c>
      <c r="K16" s="55">
        <f t="shared" si="3"/>
        <v>0</v>
      </c>
      <c r="L16" s="51">
        <v>0</v>
      </c>
      <c r="M16" s="28">
        <f t="shared" si="4"/>
        <v>0</v>
      </c>
      <c r="N16" s="71">
        <f>Лист1!E18+Лист1!G18+Лист1!I18+Лист1!K18+Лист1!M18+Лист1!O18+Лист1!Q18+Лист1!S18+Лист2!E16+Лист2!G16+Лист2!I16+Лист2!K16+Лист2!M16+Лист2!O16+Лист3!E16+Лист3!G16+Лист3!I16+Лист3!K16+Лист3!M16</f>
        <v>0</v>
      </c>
      <c r="Q16" s="17"/>
    </row>
    <row r="17" spans="1:17" ht="17.25" customHeight="1">
      <c r="A17" s="1"/>
      <c r="B17" s="21">
        <v>13</v>
      </c>
      <c r="C17" s="62" t="s">
        <v>16</v>
      </c>
      <c r="D17" s="39">
        <v>0</v>
      </c>
      <c r="E17" s="55">
        <f t="shared" si="0"/>
        <v>0</v>
      </c>
      <c r="F17" s="50">
        <v>0</v>
      </c>
      <c r="G17" s="55">
        <f t="shared" si="1"/>
        <v>0</v>
      </c>
      <c r="H17" s="50">
        <v>0</v>
      </c>
      <c r="I17" s="55">
        <f t="shared" si="2"/>
        <v>0</v>
      </c>
      <c r="J17" s="56">
        <v>0</v>
      </c>
      <c r="K17" s="55">
        <f t="shared" si="3"/>
        <v>0</v>
      </c>
      <c r="L17" s="51">
        <v>0</v>
      </c>
      <c r="M17" s="28">
        <f t="shared" si="4"/>
        <v>0</v>
      </c>
      <c r="N17" s="71">
        <f>Лист1!E19+Лист1!G19+Лист1!I19+Лист1!K19+Лист1!M19+Лист1!O19+Лист1!Q19+Лист1!S19+Лист2!E17+Лист2!G17+Лист2!I17+Лист2!K17+Лист2!M17+Лист2!O17+Лист3!E17+Лист3!G17+Лист3!I17+Лист3!K17+Лист3!M17</f>
        <v>0</v>
      </c>
      <c r="Q17" s="13"/>
    </row>
    <row r="18" spans="1:17" ht="18.649999999999999" customHeight="1">
      <c r="A18" s="1"/>
      <c r="B18" s="21">
        <v>14</v>
      </c>
      <c r="C18" s="60" t="s">
        <v>17</v>
      </c>
      <c r="D18" s="39">
        <v>0</v>
      </c>
      <c r="E18" s="55">
        <f t="shared" si="0"/>
        <v>0</v>
      </c>
      <c r="F18" s="50">
        <v>0</v>
      </c>
      <c r="G18" s="55">
        <f t="shared" si="1"/>
        <v>0</v>
      </c>
      <c r="H18" s="50">
        <v>0</v>
      </c>
      <c r="I18" s="55">
        <f t="shared" si="2"/>
        <v>0</v>
      </c>
      <c r="J18" s="56">
        <v>0</v>
      </c>
      <c r="K18" s="55">
        <f t="shared" si="3"/>
        <v>0</v>
      </c>
      <c r="L18" s="51">
        <v>0</v>
      </c>
      <c r="M18" s="28">
        <f t="shared" si="4"/>
        <v>0</v>
      </c>
      <c r="N18" s="71">
        <f>Лист1!E20+Лист1!G20+Лист1!I20+Лист1!K20+Лист1!M20+Лист1!O20+Лист1!Q20+Лист1!S20+Лист2!E18+Лист2!G18+Лист2!I18+Лист2!K18+Лист2!M18+Лист2!O18+Лист3!E18+Лист3!G18+Лист3!I18+Лист3!K18+Лист3!M18</f>
        <v>0</v>
      </c>
    </row>
    <row r="19" spans="1:17" ht="17.25" customHeight="1">
      <c r="A19" s="1"/>
      <c r="B19" s="21">
        <v>15</v>
      </c>
      <c r="C19" s="60" t="s">
        <v>18</v>
      </c>
      <c r="D19" s="39">
        <v>0</v>
      </c>
      <c r="E19" s="55">
        <f t="shared" si="0"/>
        <v>0</v>
      </c>
      <c r="F19" s="50">
        <v>0</v>
      </c>
      <c r="G19" s="55">
        <f t="shared" si="1"/>
        <v>0</v>
      </c>
      <c r="H19" s="50">
        <v>0</v>
      </c>
      <c r="I19" s="55">
        <f t="shared" si="2"/>
        <v>0</v>
      </c>
      <c r="J19" s="56">
        <v>0</v>
      </c>
      <c r="K19" s="55">
        <f t="shared" si="3"/>
        <v>0</v>
      </c>
      <c r="L19" s="51">
        <v>0</v>
      </c>
      <c r="M19" s="28">
        <f t="shared" si="4"/>
        <v>0</v>
      </c>
      <c r="N19" s="71">
        <f>Лист1!E21+Лист1!G21+Лист1!I21+Лист1!K21+Лист1!M21+Лист1!O21+Лист1!Q21+Лист1!S21+Лист2!E19+Лист2!G19+Лист2!I19+Лист2!K19+Лист2!M19+Лист2!O19+Лист3!E19+Лист3!G19+Лист3!I19+Лист3!K19+Лист3!M19</f>
        <v>0</v>
      </c>
    </row>
    <row r="20" spans="1:17" ht="15" customHeight="1">
      <c r="A20" s="1"/>
      <c r="B20" s="21">
        <v>16</v>
      </c>
      <c r="C20" s="60" t="s">
        <v>19</v>
      </c>
      <c r="D20" s="39">
        <v>0</v>
      </c>
      <c r="E20" s="55">
        <f t="shared" si="0"/>
        <v>0</v>
      </c>
      <c r="F20" s="50">
        <v>0</v>
      </c>
      <c r="G20" s="55">
        <f t="shared" si="1"/>
        <v>0</v>
      </c>
      <c r="H20" s="50">
        <v>0</v>
      </c>
      <c r="I20" s="55">
        <f t="shared" si="2"/>
        <v>0</v>
      </c>
      <c r="J20" s="56">
        <v>0</v>
      </c>
      <c r="K20" s="55">
        <f t="shared" si="3"/>
        <v>0</v>
      </c>
      <c r="L20" s="51">
        <v>0</v>
      </c>
      <c r="M20" s="28">
        <f t="shared" si="4"/>
        <v>0</v>
      </c>
      <c r="N20" s="71">
        <f>Лист1!E22+Лист1!G22+Лист1!I22+Лист1!K22+Лист1!M22+Лист1!O22+Лист1!Q22+Лист1!S22+Лист2!E20+Лист2!G20+Лист2!I20+Лист2!K20+Лист2!M20+Лист2!O20+Лист3!E20+Лист3!G20+Лист3!I20+Лист3!K20+Лист3!M20</f>
        <v>0</v>
      </c>
    </row>
    <row r="21" spans="1:17" ht="17.25" customHeight="1">
      <c r="A21" s="1"/>
      <c r="B21" s="21">
        <v>17</v>
      </c>
      <c r="C21" s="60" t="s">
        <v>20</v>
      </c>
      <c r="D21" s="39">
        <v>7</v>
      </c>
      <c r="E21" s="55">
        <f t="shared" si="0"/>
        <v>86184</v>
      </c>
      <c r="F21" s="50">
        <v>1</v>
      </c>
      <c r="G21" s="55">
        <f t="shared" si="1"/>
        <v>3673</v>
      </c>
      <c r="H21" s="50">
        <v>0</v>
      </c>
      <c r="I21" s="55">
        <f t="shared" si="2"/>
        <v>0</v>
      </c>
      <c r="J21" s="56">
        <v>1</v>
      </c>
      <c r="K21" s="55">
        <f t="shared" si="3"/>
        <v>3103</v>
      </c>
      <c r="L21" s="51">
        <v>1</v>
      </c>
      <c r="M21" s="28">
        <f t="shared" si="4"/>
        <v>3631</v>
      </c>
      <c r="N21" s="71">
        <f>Лист1!E23+Лист1!G23+Лист1!I23+Лист1!K23+Лист1!M23+Лист1!O23+Лист1!Q23+Лист1!S23+Лист2!E21+Лист2!G21+Лист2!I21+Лист2!K21+Лист2!M21+Лист2!O21+Лист3!E21+Лист3!G21+Лист3!I21+Лист3!K21+Лист3!M21</f>
        <v>474039</v>
      </c>
    </row>
    <row r="22" spans="1:17" ht="17.25" customHeight="1">
      <c r="A22" s="1"/>
      <c r="B22" s="21">
        <v>18</v>
      </c>
      <c r="C22" s="60" t="s">
        <v>21</v>
      </c>
      <c r="D22" s="39">
        <v>0</v>
      </c>
      <c r="E22" s="55">
        <f t="shared" si="0"/>
        <v>0</v>
      </c>
      <c r="F22" s="50">
        <v>0</v>
      </c>
      <c r="G22" s="55">
        <f t="shared" si="1"/>
        <v>0</v>
      </c>
      <c r="H22" s="50">
        <v>0</v>
      </c>
      <c r="I22" s="55">
        <f t="shared" si="2"/>
        <v>0</v>
      </c>
      <c r="J22" s="56">
        <v>0</v>
      </c>
      <c r="K22" s="55">
        <f t="shared" si="3"/>
        <v>0</v>
      </c>
      <c r="L22" s="51">
        <v>0</v>
      </c>
      <c r="M22" s="28">
        <f t="shared" si="4"/>
        <v>0</v>
      </c>
      <c r="N22" s="71">
        <f>Лист1!E24+Лист1!G24+Лист1!I24+Лист1!K24+Лист1!M24+Лист1!O24+Лист1!Q24+Лист1!S24+Лист2!E22+Лист2!G22+Лист2!I22+Лист2!K22+Лист2!M22+Лист2!O22+Лист3!E22+Лист3!G22+Лист3!I22+Лист3!K22+Лист3!M22</f>
        <v>0</v>
      </c>
    </row>
    <row r="23" spans="1:17" ht="17.25" customHeight="1">
      <c r="A23" s="1"/>
      <c r="B23" s="21">
        <v>19</v>
      </c>
      <c r="C23" s="60" t="s">
        <v>22</v>
      </c>
      <c r="D23" s="39">
        <v>0</v>
      </c>
      <c r="E23" s="55">
        <f t="shared" si="0"/>
        <v>0</v>
      </c>
      <c r="F23" s="50">
        <v>0</v>
      </c>
      <c r="G23" s="55">
        <f t="shared" si="1"/>
        <v>0</v>
      </c>
      <c r="H23" s="50">
        <v>0</v>
      </c>
      <c r="I23" s="55">
        <f t="shared" si="2"/>
        <v>0</v>
      </c>
      <c r="J23" s="56">
        <v>0</v>
      </c>
      <c r="K23" s="55">
        <f t="shared" si="3"/>
        <v>0</v>
      </c>
      <c r="L23" s="51">
        <v>0</v>
      </c>
      <c r="M23" s="28">
        <f t="shared" si="4"/>
        <v>0</v>
      </c>
      <c r="N23" s="71">
        <f>Лист1!E25+Лист1!G25+Лист1!I25+Лист1!K25+Лист1!M25+Лист1!O25+Лист1!Q25+Лист1!S25+Лист2!E23+Лист2!G23+Лист2!I23+Лист2!K23+Лист2!M23+Лист2!O23+Лист3!E23+Лист3!G23+Лист3!I23+Лист3!K23+Лист3!M23</f>
        <v>0</v>
      </c>
      <c r="P23" s="16"/>
    </row>
    <row r="24" spans="1:17" ht="17.25" customHeight="1">
      <c r="A24" s="1"/>
      <c r="B24" s="21">
        <v>20</v>
      </c>
      <c r="C24" s="60" t="s">
        <v>23</v>
      </c>
      <c r="D24" s="39">
        <v>0</v>
      </c>
      <c r="E24" s="55">
        <f t="shared" si="0"/>
        <v>0</v>
      </c>
      <c r="F24" s="50">
        <v>0</v>
      </c>
      <c r="G24" s="55">
        <f t="shared" si="1"/>
        <v>0</v>
      </c>
      <c r="H24" s="50">
        <v>1</v>
      </c>
      <c r="I24" s="55">
        <f t="shared" si="2"/>
        <v>843</v>
      </c>
      <c r="J24" s="56">
        <v>0</v>
      </c>
      <c r="K24" s="55">
        <f t="shared" si="3"/>
        <v>0</v>
      </c>
      <c r="L24" s="51">
        <v>0</v>
      </c>
      <c r="M24" s="28">
        <f t="shared" si="4"/>
        <v>0</v>
      </c>
      <c r="N24" s="71">
        <f>Лист1!E26+Лист1!G26+Лист1!I26+Лист1!K26+Лист1!M26+Лист1!O26+Лист1!Q26+Лист1!S26+Лист2!E24+Лист2!G24+Лист2!I24+Лист2!K24+Лист2!M24+Лист2!O24+Лист3!E24+Лист3!G24+Лист3!I24+Лист3!K24+Лист3!M24</f>
        <v>153292</v>
      </c>
    </row>
    <row r="25" spans="1:17" ht="17.25" customHeight="1">
      <c r="A25" s="1"/>
      <c r="B25" s="21">
        <v>21</v>
      </c>
      <c r="C25" s="60" t="s">
        <v>24</v>
      </c>
      <c r="D25" s="39">
        <v>0</v>
      </c>
      <c r="E25" s="55">
        <f t="shared" si="0"/>
        <v>0</v>
      </c>
      <c r="F25" s="50">
        <v>0</v>
      </c>
      <c r="G25" s="55">
        <f t="shared" si="1"/>
        <v>0</v>
      </c>
      <c r="H25" s="50">
        <v>0</v>
      </c>
      <c r="I25" s="55">
        <f t="shared" si="2"/>
        <v>0</v>
      </c>
      <c r="J25" s="56">
        <v>0</v>
      </c>
      <c r="K25" s="55">
        <f t="shared" si="3"/>
        <v>0</v>
      </c>
      <c r="L25" s="51">
        <v>0</v>
      </c>
      <c r="M25" s="28">
        <f t="shared" si="4"/>
        <v>0</v>
      </c>
      <c r="N25" s="71">
        <f>Лист1!E27+Лист1!G27+Лист1!I27+Лист1!K27+Лист1!M27+Лист1!O27+Лист1!Q27+Лист1!S27+Лист2!E25+Лист2!G25+Лист2!I25+Лист2!K25+Лист2!M25+Лист2!O25+Лист3!E25+Лист3!G25+Лист3!I25+Лист3!K25+Лист3!M25</f>
        <v>0</v>
      </c>
    </row>
    <row r="26" spans="1:17" ht="17.25" customHeight="1">
      <c r="A26" s="1"/>
      <c r="B26" s="21">
        <v>22</v>
      </c>
      <c r="C26" s="60" t="s">
        <v>25</v>
      </c>
      <c r="D26" s="39">
        <v>0</v>
      </c>
      <c r="E26" s="55">
        <f t="shared" si="0"/>
        <v>0</v>
      </c>
      <c r="F26" s="50">
        <v>0</v>
      </c>
      <c r="G26" s="55">
        <f t="shared" si="1"/>
        <v>0</v>
      </c>
      <c r="H26" s="50">
        <v>1</v>
      </c>
      <c r="I26" s="55">
        <f t="shared" si="2"/>
        <v>843</v>
      </c>
      <c r="J26" s="56">
        <v>1</v>
      </c>
      <c r="K26" s="55">
        <f t="shared" si="3"/>
        <v>3103</v>
      </c>
      <c r="L26" s="51">
        <v>0</v>
      </c>
      <c r="M26" s="28">
        <f t="shared" si="4"/>
        <v>0</v>
      </c>
      <c r="N26" s="71">
        <f>Лист1!E28+Лист1!G28+Лист1!I28+Лист1!K28+Лист1!M28+Лист1!O28+Лист1!Q28+Лист1!S28+Лист2!E26+Лист2!G26+Лист2!I26+Лист2!K26+Лист2!M26+Лист2!O26+Лист3!E26+Лист3!G26+Лист3!I26+Лист3!K26+Лист3!M26</f>
        <v>588596</v>
      </c>
    </row>
    <row r="27" spans="1:17" ht="17.25" customHeight="1">
      <c r="A27" s="1"/>
      <c r="B27" s="21">
        <v>23</v>
      </c>
      <c r="C27" s="60" t="s">
        <v>26</v>
      </c>
      <c r="D27" s="39">
        <v>0</v>
      </c>
      <c r="E27" s="55">
        <f t="shared" si="0"/>
        <v>0</v>
      </c>
      <c r="F27" s="50">
        <v>0</v>
      </c>
      <c r="G27" s="55">
        <f t="shared" si="1"/>
        <v>0</v>
      </c>
      <c r="H27" s="50">
        <v>2</v>
      </c>
      <c r="I27" s="55">
        <f t="shared" si="2"/>
        <v>1686</v>
      </c>
      <c r="J27" s="56">
        <v>1</v>
      </c>
      <c r="K27" s="55">
        <f t="shared" si="3"/>
        <v>3103</v>
      </c>
      <c r="L27" s="51">
        <v>0</v>
      </c>
      <c r="M27" s="28">
        <f t="shared" si="4"/>
        <v>0</v>
      </c>
      <c r="N27" s="71">
        <f>Лист1!E29+Лист1!G29+Лист1!I29+Лист1!K29+Лист1!M29+Лист1!O29+Лист1!Q29+Лист1!S29+Лист2!E27+Лист2!G27+Лист2!I27+Лист2!K27+Лист2!M27+Лист2!O27+Лист3!E27+Лист3!G27+Лист3!I27+Лист3!K27+Лист3!M27</f>
        <v>700540</v>
      </c>
    </row>
    <row r="28" spans="1:17" ht="17.25" customHeight="1">
      <c r="A28" s="1"/>
      <c r="B28" s="21">
        <v>24</v>
      </c>
      <c r="C28" s="60" t="s">
        <v>27</v>
      </c>
      <c r="D28" s="39">
        <v>0</v>
      </c>
      <c r="E28" s="55">
        <f t="shared" si="0"/>
        <v>0</v>
      </c>
      <c r="F28" s="50">
        <v>0</v>
      </c>
      <c r="G28" s="55">
        <f t="shared" si="1"/>
        <v>0</v>
      </c>
      <c r="H28" s="50">
        <v>0</v>
      </c>
      <c r="I28" s="55">
        <f t="shared" si="2"/>
        <v>0</v>
      </c>
      <c r="J28" s="56">
        <v>0</v>
      </c>
      <c r="K28" s="55">
        <f t="shared" si="3"/>
        <v>0</v>
      </c>
      <c r="L28" s="51">
        <v>0</v>
      </c>
      <c r="M28" s="28">
        <f t="shared" si="4"/>
        <v>0</v>
      </c>
      <c r="N28" s="71">
        <f>Лист1!E30+Лист1!G30+Лист1!I30+Лист1!K30+Лист1!M30+Лист1!O30+Лист1!Q30+Лист1!S30+Лист2!E28+Лист2!G28+Лист2!I28+Лист2!K28+Лист2!M28+Лист2!O28+Лист3!E28+Лист3!G28+Лист3!I28+Лист3!K28+Лист3!M28</f>
        <v>0</v>
      </c>
    </row>
    <row r="29" spans="1:17" ht="22.25" customHeight="1">
      <c r="A29" s="1"/>
      <c r="B29" s="21">
        <v>25</v>
      </c>
      <c r="C29" s="60" t="s">
        <v>28</v>
      </c>
      <c r="D29" s="39">
        <v>0</v>
      </c>
      <c r="E29" s="55">
        <f t="shared" si="0"/>
        <v>0</v>
      </c>
      <c r="F29" s="50">
        <v>0</v>
      </c>
      <c r="G29" s="55">
        <f t="shared" si="1"/>
        <v>0</v>
      </c>
      <c r="H29" s="50">
        <v>0</v>
      </c>
      <c r="I29" s="55">
        <f t="shared" si="2"/>
        <v>0</v>
      </c>
      <c r="J29" s="56">
        <v>0</v>
      </c>
      <c r="K29" s="55">
        <f t="shared" si="3"/>
        <v>0</v>
      </c>
      <c r="L29" s="51">
        <v>0</v>
      </c>
      <c r="M29" s="28">
        <f t="shared" si="4"/>
        <v>0</v>
      </c>
      <c r="N29" s="71">
        <f>Лист1!E31+Лист1!G31+Лист1!I31+Лист1!K31+Лист1!M31+Лист1!O31+Лист1!Q31+Лист1!S31+Лист2!E29+Лист2!G29+Лист2!I29+Лист2!K29+Лист2!M29+Лист2!O29+Лист3!E29+Лист3!G29+Лист3!I29+Лист3!K29+Лист3!M29</f>
        <v>0</v>
      </c>
    </row>
    <row r="30" spans="1:17" ht="63.65" customHeight="1">
      <c r="A30" s="1"/>
      <c r="B30" s="21">
        <v>26</v>
      </c>
      <c r="C30" s="60" t="s">
        <v>29</v>
      </c>
      <c r="D30" s="39">
        <v>0</v>
      </c>
      <c r="E30" s="55">
        <f t="shared" si="0"/>
        <v>0</v>
      </c>
      <c r="F30" s="50">
        <v>0</v>
      </c>
      <c r="G30" s="55">
        <f t="shared" si="1"/>
        <v>0</v>
      </c>
      <c r="H30" s="50">
        <v>0</v>
      </c>
      <c r="I30" s="55">
        <f t="shared" si="2"/>
        <v>0</v>
      </c>
      <c r="J30" s="56">
        <v>0</v>
      </c>
      <c r="K30" s="55">
        <f t="shared" si="3"/>
        <v>0</v>
      </c>
      <c r="L30" s="51">
        <v>0</v>
      </c>
      <c r="M30" s="28">
        <f t="shared" si="4"/>
        <v>0</v>
      </c>
      <c r="N30" s="71">
        <f>Лист1!E32+Лист1!G32+Лист1!I32+Лист1!K32+Лист1!M32+Лист1!O32+Лист1!Q32+Лист1!S32+Лист2!E30+Лист2!G30+Лист2!I30+Лист2!K30+Лист2!M30+Лист2!O30+Лист3!E30+Лист3!G30+Лист3!I30+Лист3!K30+Лист3!M30</f>
        <v>0</v>
      </c>
    </row>
    <row r="31" spans="1:17" ht="21.75" customHeight="1">
      <c r="A31" s="1"/>
      <c r="B31" s="21">
        <v>27</v>
      </c>
      <c r="C31" s="60" t="s">
        <v>30</v>
      </c>
      <c r="D31" s="39">
        <v>0</v>
      </c>
      <c r="E31" s="55">
        <f t="shared" si="0"/>
        <v>0</v>
      </c>
      <c r="F31" s="50">
        <v>0</v>
      </c>
      <c r="G31" s="55">
        <f t="shared" si="1"/>
        <v>0</v>
      </c>
      <c r="H31" s="50">
        <v>0</v>
      </c>
      <c r="I31" s="55">
        <f t="shared" si="2"/>
        <v>0</v>
      </c>
      <c r="J31" s="56">
        <v>0</v>
      </c>
      <c r="K31" s="55">
        <f t="shared" si="3"/>
        <v>0</v>
      </c>
      <c r="L31" s="51">
        <v>0</v>
      </c>
      <c r="M31" s="28">
        <f t="shared" si="4"/>
        <v>0</v>
      </c>
      <c r="N31" s="71">
        <f>Лист1!E33+Лист1!G33+Лист1!I33+Лист1!K33+Лист1!M33+Лист1!O33+Лист1!Q33+Лист1!S33+Лист2!E31+Лист2!G31+Лист2!I31+Лист2!K31+Лист2!M31+Лист2!O31+Лист3!E31+Лист3!G31+Лист3!I31+Лист3!K31+Лист3!M31</f>
        <v>111730</v>
      </c>
    </row>
    <row r="32" spans="1:17" ht="21.75" customHeight="1">
      <c r="A32" s="1"/>
      <c r="B32" s="21">
        <v>28</v>
      </c>
      <c r="C32" s="60" t="s">
        <v>32</v>
      </c>
      <c r="D32" s="39">
        <v>0</v>
      </c>
      <c r="E32" s="55">
        <f t="shared" si="0"/>
        <v>0</v>
      </c>
      <c r="F32" s="50">
        <v>0</v>
      </c>
      <c r="G32" s="55">
        <f t="shared" si="1"/>
        <v>0</v>
      </c>
      <c r="H32" s="50">
        <v>0</v>
      </c>
      <c r="I32" s="55">
        <f t="shared" si="2"/>
        <v>0</v>
      </c>
      <c r="J32" s="56">
        <v>0</v>
      </c>
      <c r="K32" s="55">
        <f t="shared" si="3"/>
        <v>0</v>
      </c>
      <c r="L32" s="51">
        <v>0</v>
      </c>
      <c r="M32" s="28">
        <f t="shared" si="4"/>
        <v>0</v>
      </c>
      <c r="N32" s="71">
        <f>Лист1!E34+Лист1!G34+Лист1!I34+Лист1!K34+Лист1!M34+Лист1!O34+Лист1!Q34+Лист1!S34+Лист2!E32+Лист2!G32+Лист2!I32+Лист2!K32+Лист2!M32+Лист2!O32+Лист3!E32+Лист3!G32+Лист3!I32+Лист3!K32+Лист3!M32</f>
        <v>0</v>
      </c>
    </row>
    <row r="33" spans="1:14" ht="29" customHeight="1" thickBot="1">
      <c r="A33" s="1"/>
      <c r="B33" s="22">
        <v>29</v>
      </c>
      <c r="C33" s="63" t="s">
        <v>33</v>
      </c>
      <c r="D33" s="40">
        <v>0</v>
      </c>
      <c r="E33" s="65">
        <f t="shared" si="0"/>
        <v>0</v>
      </c>
      <c r="F33" s="64">
        <v>0</v>
      </c>
      <c r="G33" s="65">
        <f t="shared" si="1"/>
        <v>0</v>
      </c>
      <c r="H33" s="64">
        <v>0</v>
      </c>
      <c r="I33" s="65">
        <f>H33*843</f>
        <v>0</v>
      </c>
      <c r="J33" s="66">
        <v>0</v>
      </c>
      <c r="K33" s="65">
        <f t="shared" si="3"/>
        <v>0</v>
      </c>
      <c r="L33" s="70">
        <v>0</v>
      </c>
      <c r="M33" s="75">
        <f t="shared" si="4"/>
        <v>0</v>
      </c>
      <c r="N33" s="72">
        <f>Лист1!E35+Лист1!G35+Лист1!I35+Лист1!K35+Лист1!M35+Лист1!O35+Лист1!Q35+Лист1!S35+Лист2!E33+Лист2!G33+Лист2!I33+Лист2!K33+Лист2!M33+Лист2!O33+Лист3!E33+Лист3!G33+Лист3!I33+Лист3!K33+Лист3!M33</f>
        <v>0</v>
      </c>
    </row>
    <row r="34" spans="1:14" ht="27.75" customHeight="1" thickBot="1">
      <c r="A34" s="6"/>
      <c r="B34" s="97" t="s">
        <v>31</v>
      </c>
      <c r="C34" s="91"/>
      <c r="D34" s="53">
        <f>SUM(SUM(D5:D33))</f>
        <v>7</v>
      </c>
      <c r="E34" s="32">
        <f t="shared" ref="E34:G34" si="5">SUM(E5:E33)</f>
        <v>86184</v>
      </c>
      <c r="F34" s="18">
        <f t="shared" si="5"/>
        <v>3</v>
      </c>
      <c r="G34" s="32">
        <f t="shared" si="5"/>
        <v>11019</v>
      </c>
      <c r="H34" s="68">
        <f>SUM(SUM(H5:H33))</f>
        <v>6</v>
      </c>
      <c r="I34" s="32">
        <f t="shared" ref="I34:K34" si="6">SUM(I5:I33)</f>
        <v>5058</v>
      </c>
      <c r="J34" s="69">
        <f>SUM(SUM(J5:J33))</f>
        <v>4</v>
      </c>
      <c r="K34" s="32">
        <f t="shared" si="6"/>
        <v>12412</v>
      </c>
      <c r="L34" s="53">
        <f>SUM(SUM(L5:L33))</f>
        <v>2</v>
      </c>
      <c r="M34" s="74">
        <f t="shared" si="4"/>
        <v>7262</v>
      </c>
      <c r="N34" s="15">
        <f>SUM(SUM(N5:N33))</f>
        <v>3299678</v>
      </c>
    </row>
    <row r="35" spans="1:14" ht="21" customHeight="1">
      <c r="A35" s="6"/>
      <c r="B35" s="6"/>
      <c r="C35" s="7"/>
      <c r="D35" s="7"/>
      <c r="E35" s="26"/>
      <c r="F35" s="7"/>
      <c r="G35" s="26"/>
      <c r="H35" s="7"/>
      <c r="I35" s="26"/>
      <c r="J35" s="26"/>
      <c r="K35" s="26"/>
      <c r="L35" s="7"/>
      <c r="N35" s="14"/>
    </row>
    <row r="36" spans="1:14" ht="17.25" customHeight="1">
      <c r="A36" s="8"/>
      <c r="B36" s="8"/>
      <c r="C36" s="9"/>
      <c r="D36" s="9"/>
      <c r="E36" s="9"/>
      <c r="F36" s="9"/>
      <c r="G36" s="9"/>
      <c r="H36" s="9"/>
      <c r="I36" s="9"/>
      <c r="J36" s="9"/>
      <c r="K36" s="9"/>
      <c r="L36" s="9"/>
      <c r="M36" s="26"/>
      <c r="N36" s="10"/>
    </row>
    <row r="37" spans="1:14" s="25" customFormat="1" ht="87" customHeight="1">
      <c r="A37" s="23"/>
      <c r="B37" s="81" t="s">
        <v>38</v>
      </c>
      <c r="C37" s="82"/>
      <c r="D37" s="31"/>
      <c r="E37" s="31"/>
      <c r="F37" s="31"/>
      <c r="G37" s="31"/>
      <c r="H37" s="31"/>
      <c r="I37" s="31"/>
      <c r="J37" s="31"/>
      <c r="K37" s="31"/>
      <c r="L37" s="31"/>
      <c r="M37" s="31"/>
      <c r="N37" s="24" t="s">
        <v>39</v>
      </c>
    </row>
    <row r="38" spans="1:14" ht="14.25" customHeight="1"/>
    <row r="39" spans="1:14" ht="14.2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0">
    <mergeCell ref="N2:N3"/>
    <mergeCell ref="B34:C34"/>
    <mergeCell ref="B37:C37"/>
    <mergeCell ref="B2:B3"/>
    <mergeCell ref="C2:C3"/>
    <mergeCell ref="D2:E2"/>
    <mergeCell ref="F2:G2"/>
    <mergeCell ref="H2:I2"/>
    <mergeCell ref="J2:K2"/>
    <mergeCell ref="L2:M2"/>
  </mergeCells>
  <pageMargins left="0.7" right="0.7" top="0.75" bottom="0.75" header="0" footer="0"/>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Лист1</vt:lpstr>
      <vt:lpstr>Лист2</vt:lpstr>
      <vt:lpstr>Лист3</vt:lpstr>
      <vt:lpstr>Лист1!Область_друку</vt:lpstr>
      <vt:lpstr>Лист2!Область_друку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2024-03-14T10:40:41Z</cp:lastPrinted>
  <dcterms:created xsi:type="dcterms:W3CDTF">2021-10-04T14:21:04Z</dcterms:created>
  <dcterms:modified xsi:type="dcterms:W3CDTF">2024-03-14T10:40:47Z</dcterms:modified>
</cp:coreProperties>
</file>