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i.bila\Desktop\Договори\В роботі\2022\Перерозподіл\Воєнний стан\275-Р\"/>
    </mc:Choice>
  </mc:AlternateContent>
  <xr:revisionPtr revIDLastSave="0" documentId="13_ncr:1_{367CA43B-B532-49F3-B97F-EE760B85F901}" xr6:coauthVersionLast="47" xr6:coauthVersionMax="47" xr10:uidLastSave="{00000000-0000-0000-0000-000000000000}"/>
  <bookViews>
    <workbookView xWindow="-108" yWindow="-108" windowWidth="23256" windowHeight="12576" activeTab="1" xr2:uid="{00000000-000D-0000-FFFF-FFFF00000000}"/>
  </bookViews>
  <sheets>
    <sheet name="Лист1" sheetId="1" r:id="rId1"/>
    <sheet name="Лист2" sheetId="2" r:id="rId2"/>
  </sheets>
  <definedNames>
    <definedName name="_xlnm.Print_Area" localSheetId="0">Лист1!$A$1:$J$34</definedName>
    <definedName name="_xlnm.Print_Area" localSheetId="1">Лист2!$A$1:$M$36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Ww1mofzhVJQTlVUBXrQQ3WFwOdw=="/>
    </ext>
  </extLst>
</workbook>
</file>

<file path=xl/calcChain.xml><?xml version="1.0" encoding="utf-8"?>
<calcChain xmlns="http://schemas.openxmlformats.org/spreadsheetml/2006/main">
  <c r="H16" i="2" l="1"/>
  <c r="L26" i="2"/>
  <c r="L20" i="2"/>
  <c r="J31" i="2"/>
  <c r="G31" i="2"/>
  <c r="D31" i="2"/>
  <c r="K30" i="2"/>
  <c r="I30" i="2"/>
  <c r="H30" i="2"/>
  <c r="F30" i="2"/>
  <c r="E30" i="2"/>
  <c r="K29" i="2"/>
  <c r="I29" i="2"/>
  <c r="H29" i="2"/>
  <c r="F29" i="2"/>
  <c r="E29" i="2"/>
  <c r="K28" i="2"/>
  <c r="I28" i="2"/>
  <c r="H28" i="2"/>
  <c r="F28" i="2"/>
  <c r="E28" i="2"/>
  <c r="K27" i="2"/>
  <c r="I27" i="2"/>
  <c r="H27" i="2"/>
  <c r="F27" i="2"/>
  <c r="E27" i="2"/>
  <c r="K26" i="2"/>
  <c r="I26" i="2"/>
  <c r="H26" i="2"/>
  <c r="F26" i="2"/>
  <c r="E26" i="2"/>
  <c r="K25" i="2"/>
  <c r="I25" i="2"/>
  <c r="H25" i="2"/>
  <c r="F25" i="2"/>
  <c r="E25" i="2"/>
  <c r="K24" i="2"/>
  <c r="I24" i="2"/>
  <c r="H24" i="2"/>
  <c r="F24" i="2"/>
  <c r="E24" i="2"/>
  <c r="K23" i="2"/>
  <c r="I23" i="2"/>
  <c r="H23" i="2"/>
  <c r="F23" i="2"/>
  <c r="E23" i="2"/>
  <c r="K22" i="2"/>
  <c r="I22" i="2"/>
  <c r="H22" i="2"/>
  <c r="F22" i="2"/>
  <c r="E22" i="2"/>
  <c r="K21" i="2"/>
  <c r="I21" i="2"/>
  <c r="H21" i="2"/>
  <c r="F21" i="2"/>
  <c r="E21" i="2"/>
  <c r="K20" i="2"/>
  <c r="I20" i="2"/>
  <c r="H20" i="2"/>
  <c r="F20" i="2"/>
  <c r="E20" i="2"/>
  <c r="K19" i="2"/>
  <c r="I19" i="2"/>
  <c r="H19" i="2"/>
  <c r="F19" i="2"/>
  <c r="E19" i="2"/>
  <c r="K18" i="2"/>
  <c r="I18" i="2"/>
  <c r="H18" i="2"/>
  <c r="F18" i="2"/>
  <c r="E18" i="2"/>
  <c r="K17" i="2"/>
  <c r="I17" i="2"/>
  <c r="H17" i="2"/>
  <c r="F17" i="2"/>
  <c r="E17" i="2"/>
  <c r="K16" i="2"/>
  <c r="I16" i="2"/>
  <c r="F16" i="2"/>
  <c r="E16" i="2"/>
  <c r="K15" i="2"/>
  <c r="I15" i="2"/>
  <c r="H15" i="2"/>
  <c r="F15" i="2"/>
  <c r="E15" i="2"/>
  <c r="K14" i="2"/>
  <c r="I14" i="2"/>
  <c r="H14" i="2"/>
  <c r="F14" i="2"/>
  <c r="E14" i="2"/>
  <c r="K13" i="2"/>
  <c r="I13" i="2"/>
  <c r="H13" i="2"/>
  <c r="F13" i="2"/>
  <c r="E13" i="2"/>
  <c r="K12" i="2"/>
  <c r="I12" i="2"/>
  <c r="H12" i="2"/>
  <c r="F12" i="2"/>
  <c r="E12" i="2"/>
  <c r="K11" i="2"/>
  <c r="I11" i="2"/>
  <c r="H11" i="2"/>
  <c r="F11" i="2"/>
  <c r="E11" i="2"/>
  <c r="K10" i="2"/>
  <c r="I10" i="2"/>
  <c r="H10" i="2"/>
  <c r="F10" i="2"/>
  <c r="E10" i="2"/>
  <c r="K9" i="2"/>
  <c r="I9" i="2"/>
  <c r="H9" i="2"/>
  <c r="F9" i="2"/>
  <c r="E9" i="2"/>
  <c r="K8" i="2"/>
  <c r="I8" i="2"/>
  <c r="L8" i="2" s="1"/>
  <c r="H8" i="2"/>
  <c r="F8" i="2"/>
  <c r="E8" i="2"/>
  <c r="K7" i="2"/>
  <c r="I7" i="2"/>
  <c r="H7" i="2"/>
  <c r="F7" i="2"/>
  <c r="E7" i="2"/>
  <c r="K6" i="2"/>
  <c r="I6" i="2"/>
  <c r="H6" i="2"/>
  <c r="F6" i="2"/>
  <c r="E6" i="2"/>
  <c r="H31" i="1"/>
  <c r="F31" i="1"/>
  <c r="D31" i="1"/>
  <c r="I30" i="1"/>
  <c r="G30" i="1"/>
  <c r="E30" i="1"/>
  <c r="L30" i="2" s="1"/>
  <c r="I29" i="1"/>
  <c r="G29" i="1"/>
  <c r="E29" i="1"/>
  <c r="I28" i="1"/>
  <c r="G28" i="1"/>
  <c r="E28" i="1"/>
  <c r="I27" i="1"/>
  <c r="G27" i="1"/>
  <c r="E27" i="1"/>
  <c r="I26" i="1"/>
  <c r="G26" i="1"/>
  <c r="E26" i="1"/>
  <c r="I25" i="1"/>
  <c r="G25" i="1"/>
  <c r="E25" i="1"/>
  <c r="L25" i="2" s="1"/>
  <c r="I24" i="1"/>
  <c r="G24" i="1"/>
  <c r="E24" i="1"/>
  <c r="L24" i="2" s="1"/>
  <c r="I23" i="1"/>
  <c r="G23" i="1"/>
  <c r="E23" i="1"/>
  <c r="L23" i="2" s="1"/>
  <c r="I22" i="1"/>
  <c r="G22" i="1"/>
  <c r="E22" i="1"/>
  <c r="L22" i="2" s="1"/>
  <c r="I21" i="1"/>
  <c r="G21" i="1"/>
  <c r="E21" i="1"/>
  <c r="L21" i="2" s="1"/>
  <c r="I20" i="1"/>
  <c r="G20" i="1"/>
  <c r="E20" i="1"/>
  <c r="I19" i="1"/>
  <c r="G19" i="1"/>
  <c r="E19" i="1"/>
  <c r="L19" i="2" s="1"/>
  <c r="I18" i="1"/>
  <c r="G18" i="1"/>
  <c r="E18" i="1"/>
  <c r="L18" i="2" s="1"/>
  <c r="I17" i="1"/>
  <c r="G17" i="1"/>
  <c r="E17" i="1"/>
  <c r="L17" i="2" s="1"/>
  <c r="I16" i="1"/>
  <c r="G16" i="1"/>
  <c r="E16" i="1"/>
  <c r="I15" i="1"/>
  <c r="G15" i="1"/>
  <c r="E15" i="1"/>
  <c r="L15" i="2" s="1"/>
  <c r="I14" i="1"/>
  <c r="G14" i="1"/>
  <c r="L14" i="2" s="1"/>
  <c r="E14" i="1"/>
  <c r="I13" i="1"/>
  <c r="G13" i="1"/>
  <c r="E13" i="1"/>
  <c r="L13" i="2" s="1"/>
  <c r="I12" i="1"/>
  <c r="G12" i="1"/>
  <c r="E12" i="1"/>
  <c r="L12" i="2" s="1"/>
  <c r="I11" i="1"/>
  <c r="G11" i="1"/>
  <c r="E11" i="1"/>
  <c r="L11" i="2" s="1"/>
  <c r="I10" i="1"/>
  <c r="G10" i="1"/>
  <c r="E10" i="1"/>
  <c r="I9" i="1"/>
  <c r="G9" i="1"/>
  <c r="E9" i="1"/>
  <c r="I8" i="1"/>
  <c r="G8" i="1"/>
  <c r="E8" i="1"/>
  <c r="I7" i="1"/>
  <c r="G7" i="1"/>
  <c r="E7" i="1"/>
  <c r="L7" i="2" s="1"/>
  <c r="I6" i="1"/>
  <c r="G6" i="1"/>
  <c r="E6" i="1"/>
  <c r="L6" i="2" s="1"/>
  <c r="L27" i="2" l="1"/>
  <c r="L29" i="2"/>
  <c r="L10" i="2"/>
  <c r="L9" i="2"/>
  <c r="L16" i="2"/>
  <c r="L28" i="2"/>
  <c r="E31" i="2"/>
  <c r="I31" i="2"/>
  <c r="K31" i="2"/>
  <c r="F31" i="2"/>
  <c r="H31" i="2"/>
  <c r="E31" i="1"/>
  <c r="G31" i="1"/>
  <c r="I31" i="1"/>
  <c r="L31" i="2" l="1"/>
</calcChain>
</file>

<file path=xl/sharedStrings.xml><?xml version="1.0" encoding="utf-8"?>
<sst xmlns="http://schemas.openxmlformats.org/spreadsheetml/2006/main" count="81" uniqueCount="42">
  <si>
    <t xml:space="preserve">Розподіл лікарських засобів для надання медичної допомоги в умовах воєнного стану, закуплених за кошти Державного бюджету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«Надання медичної допомоги в умовах воєнного стану в Україні» </t>
  </si>
  <si>
    <t>№ з/п</t>
  </si>
  <si>
    <t>Адміністративно-
територіальні одиниці</t>
  </si>
  <si>
    <t xml:space="preserve">Загальна вартість, грн </t>
  </si>
  <si>
    <t>к-сть уп.</t>
  </si>
  <si>
    <t>в-сть, грн</t>
  </si>
  <si>
    <t>к-сть ампул</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</si>
  <si>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</si>
  <si>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</si>
  <si>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</si>
  <si>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</si>
  <si>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</si>
  <si>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</si>
  <si>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</si>
  <si>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</si>
  <si>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</si>
  <si>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</si>
  <si>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</si>
  <si>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</si>
  <si>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</si>
  <si>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</si>
  <si>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</si>
  <si>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</si>
  <si>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</si>
  <si>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</si>
  <si>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</si>
  <si>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</si>
  <si>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</si>
  <si>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</si>
  <si>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</si>
  <si>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</si>
  <si>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</si>
  <si>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</si>
  <si>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</si>
  <si>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</si>
  <si>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ФЕНТАНІЛ КАЛЦЕКС</t>
    </r>
    <r>
      <rPr>
        <sz val="14"/>
        <color rgb="FFFF0000"/>
        <rFont val="Times New Roman"/>
        <family val="1"/>
        <charset val="204"/>
      </rPr>
      <t xml:space="preserve">
</t>
    </r>
    <r>
      <rPr>
        <sz val="14"/>
        <color theme="1"/>
        <rFont val="Times New Roman"/>
        <family val="1"/>
        <charset val="204"/>
      </rPr>
      <t xml:space="preserve">розчин для ін`єкцій, 0,05 мг/мл по 2 мл в ампулі; по 5 ампул в контурній чарунковій упаковці (піддоні); по 1 контурній чарунковій упаковці (піддоні) у пачці із картону
</t>
    </r>
    <r>
      <rPr>
        <b/>
        <sz val="14"/>
        <color theme="1"/>
        <rFont val="Times New Roman"/>
        <family val="1"/>
        <charset val="204"/>
      </rPr>
      <t>(Фентаніл 0,05 мг/мл (2 мл))</t>
    </r>
    <r>
      <rPr>
        <sz val="14"/>
        <color theme="1"/>
        <rFont val="Times New Roman"/>
        <family val="1"/>
        <charset val="204"/>
      </rPr>
      <t xml:space="preserve">
</t>
    </r>
    <r>
      <rPr>
        <b/>
        <sz val="14"/>
        <color theme="1"/>
        <rFont val="Times New Roman"/>
        <family val="1"/>
        <charset val="204"/>
      </rPr>
      <t xml:space="preserve">Виробник: АТ "Калцекс", Латвія
</t>
    </r>
    <r>
      <rPr>
        <sz val="14"/>
        <color theme="1"/>
        <rFont val="Times New Roman"/>
        <family val="1"/>
        <charset val="204"/>
      </rPr>
      <t xml:space="preserve">
</t>
    </r>
    <r>
      <rPr>
        <b/>
        <sz val="14"/>
        <color theme="1"/>
        <rFont val="Times New Roman"/>
        <family val="1"/>
        <charset val="204"/>
      </rPr>
      <t>Ціна за ампулу - 36,00 грн</t>
    </r>
  </si>
  <si>
    <r>
      <t>ФЕНСТУД</t>
    </r>
    <r>
      <rPr>
        <sz val="14"/>
        <color rgb="FFFF0000"/>
        <rFont val="Times New Roman"/>
        <family val="1"/>
        <charset val="204"/>
      </rPr>
      <t xml:space="preserve">
</t>
    </r>
    <r>
      <rPr>
        <sz val="14"/>
        <color theme="1"/>
        <rFont val="Times New Roman"/>
        <family val="1"/>
        <charset val="204"/>
      </rPr>
      <t xml:space="preserve">розчин для ін`єкцій, 50 мкг/мл, по 2 мл в ампулі; по 10 ампул в контурній упаковці; по 1 контурній упаковці у картонній коробці
</t>
    </r>
    <r>
      <rPr>
        <b/>
        <sz val="14"/>
        <color theme="1"/>
        <rFont val="Times New Roman"/>
        <family val="1"/>
        <charset val="204"/>
      </rPr>
      <t>(Фентаніл 0,05 мг/мл (2 мл))</t>
    </r>
    <r>
      <rPr>
        <sz val="14"/>
        <color theme="1"/>
        <rFont val="Times New Roman"/>
        <family val="1"/>
        <charset val="204"/>
      </rPr>
      <t xml:space="preserve">
</t>
    </r>
    <r>
      <rPr>
        <b/>
        <sz val="14"/>
        <color theme="1"/>
        <rFont val="Times New Roman"/>
        <family val="1"/>
        <charset val="204"/>
      </rPr>
      <t xml:space="preserve">Виробник: Русан Фарма Лтд, Індія
</t>
    </r>
    <r>
      <rPr>
        <sz val="14"/>
        <color theme="1"/>
        <rFont val="Times New Roman"/>
        <family val="1"/>
        <charset val="204"/>
      </rPr>
      <t xml:space="preserve">
</t>
    </r>
    <r>
      <rPr>
        <b/>
        <sz val="14"/>
        <color theme="1"/>
        <rFont val="Times New Roman"/>
        <family val="1"/>
        <charset val="204"/>
      </rPr>
      <t>Ціна за ампулу - 13,40 грн</t>
    </r>
  </si>
  <si>
    <r>
      <t>ТРАМАДОЛУ ГІДРОХЛОРИД</t>
    </r>
    <r>
      <rPr>
        <sz val="14"/>
        <color rgb="FFFF0000"/>
        <rFont val="Times New Roman"/>
        <family val="1"/>
        <charset val="204"/>
      </rPr>
      <t xml:space="preserve">
</t>
    </r>
    <r>
      <rPr>
        <sz val="14"/>
        <color theme="1"/>
        <rFont val="Times New Roman"/>
        <family val="1"/>
        <charset val="204"/>
      </rPr>
      <t xml:space="preserve">розчин для ін'єкцій 5 % по 2 мл в ампулі; по 10 ампул у пачці; по 2 мл в ампулі; по 5 ампул у блістері; по 2 блістери в пачці
</t>
    </r>
    <r>
      <rPr>
        <b/>
        <sz val="14"/>
        <color theme="1"/>
        <rFont val="Times New Roman"/>
        <family val="1"/>
        <charset val="204"/>
      </rPr>
      <t>(Трамадол 100 мг/2 мл (2 мл № 10))</t>
    </r>
    <r>
      <rPr>
        <sz val="14"/>
        <color theme="1"/>
        <rFont val="Times New Roman"/>
        <family val="1"/>
        <charset val="204"/>
      </rPr>
      <t xml:space="preserve">
</t>
    </r>
    <r>
      <rPr>
        <b/>
        <sz val="14"/>
        <color theme="1"/>
        <rFont val="Times New Roman"/>
        <family val="1"/>
        <charset val="204"/>
      </rPr>
      <t xml:space="preserve">Виробник: АТ "Фармак", Україна
</t>
    </r>
    <r>
      <rPr>
        <sz val="14"/>
        <color theme="1"/>
        <rFont val="Times New Roman"/>
        <family val="1"/>
        <charset val="204"/>
      </rPr>
      <t xml:space="preserve">
</t>
    </r>
    <r>
      <rPr>
        <b/>
        <sz val="14"/>
        <color theme="1"/>
        <rFont val="Times New Roman"/>
        <family val="1"/>
        <charset val="204"/>
      </rPr>
      <t>Ціна за упаковку - 57,245 грн</t>
    </r>
  </si>
  <si>
    <r>
      <t>ПРОМЕДОЛ КАЛЦЕКС</t>
    </r>
    <r>
      <rPr>
        <sz val="14"/>
        <color rgb="FFFF0000"/>
        <rFont val="Times New Roman"/>
        <family val="1"/>
        <charset val="204"/>
      </rPr>
      <t xml:space="preserve">
</t>
    </r>
    <r>
      <rPr>
        <sz val="14"/>
        <color theme="1"/>
        <rFont val="Times New Roman"/>
        <family val="1"/>
        <charset val="204"/>
      </rPr>
      <t xml:space="preserve">розчин для ін'єкцій, 20 мг/мл по 1 мл в ампулі із безкольорового скла І гідролітичного класу з лінією або крапкою розламу та маркувальними кільцями; по 5 ампул в контурній чарунковій упаковці (піддоні) із полівінілхлоридної плівки; по 1 контурній чарунковій упаковці (піддоні) в пачці із картону з контролем першого відкриття у вигляді самоклеючого стикера на кожній частині пачки, що відкривається
</t>
    </r>
    <r>
      <rPr>
        <b/>
        <sz val="14"/>
        <color theme="1"/>
        <rFont val="Times New Roman"/>
        <family val="1"/>
        <charset val="204"/>
      </rPr>
      <t>(Тримеперидин (Промедол) 20 мг/мл (1 мл № 5))</t>
    </r>
    <r>
      <rPr>
        <sz val="14"/>
        <color theme="1"/>
        <rFont val="Times New Roman"/>
        <family val="1"/>
        <charset val="204"/>
      </rPr>
      <t xml:space="preserve">
</t>
    </r>
    <r>
      <rPr>
        <b/>
        <sz val="14"/>
        <color theme="1"/>
        <rFont val="Times New Roman"/>
        <family val="1"/>
        <charset val="204"/>
      </rPr>
      <t xml:space="preserve">Виробник: АТ "Калцекс", Латвія
</t>
    </r>
    <r>
      <rPr>
        <sz val="14"/>
        <color theme="1"/>
        <rFont val="Times New Roman"/>
        <family val="1"/>
        <charset val="204"/>
      </rPr>
      <t xml:space="preserve">
</t>
    </r>
    <r>
      <rPr>
        <b/>
        <sz val="14"/>
        <color theme="1"/>
        <rFont val="Times New Roman"/>
        <family val="1"/>
        <charset val="204"/>
      </rPr>
      <t>Ціна за упаковку - 317,79 грн (в тому числі ПДВ 20,79 грн.)</t>
    </r>
  </si>
  <si>
    <r>
      <t>ДИАЗЕПЕКС®</t>
    </r>
    <r>
      <rPr>
        <sz val="14"/>
        <color rgb="FFFF0000"/>
        <rFont val="Times New Roman"/>
        <family val="1"/>
        <charset val="204"/>
      </rPr>
      <t xml:space="preserve">
</t>
    </r>
    <r>
      <rPr>
        <sz val="14"/>
        <color theme="1"/>
        <rFont val="Times New Roman"/>
        <family val="1"/>
        <charset val="204"/>
      </rPr>
      <t xml:space="preserve">розчин для ін`єкцій, 5 мг/мл по 2 мл в ампулі; по 5 ампул в чарунковій упаковці (піддоні); по 2 чарункові упаковки (піддони) у пачці з картону
</t>
    </r>
    <r>
      <rPr>
        <b/>
        <sz val="14"/>
        <color theme="1"/>
        <rFont val="Times New Roman"/>
        <family val="1"/>
        <charset val="204"/>
      </rPr>
      <t>(Діазепам 5 мг/мл (2 мл № 10))</t>
    </r>
    <r>
      <rPr>
        <sz val="14"/>
        <color theme="1"/>
        <rFont val="Times New Roman"/>
        <family val="1"/>
        <charset val="204"/>
      </rPr>
      <t xml:space="preserve">
</t>
    </r>
    <r>
      <rPr>
        <b/>
        <sz val="14"/>
        <color theme="1"/>
        <rFont val="Times New Roman"/>
        <family val="1"/>
        <charset val="204"/>
      </rPr>
      <t xml:space="preserve">Виробник: АТ "Гріндекс", Латвія
</t>
    </r>
    <r>
      <rPr>
        <sz val="14"/>
        <color theme="1"/>
        <rFont val="Times New Roman"/>
        <family val="1"/>
        <charset val="204"/>
      </rPr>
      <t xml:space="preserve">
</t>
    </r>
    <r>
      <rPr>
        <b/>
        <sz val="14"/>
        <color theme="1"/>
        <rFont val="Times New Roman"/>
        <family val="1"/>
        <charset val="204"/>
      </rPr>
      <t>Ціна за упаковку - 277,00 грн</t>
    </r>
  </si>
  <si>
    <r>
      <t>МОРФІН КАЛЦЕКС</t>
    </r>
    <r>
      <rPr>
        <sz val="14"/>
        <color rgb="FFFF0000"/>
        <rFont val="Times New Roman"/>
        <family val="1"/>
        <charset val="204"/>
      </rPr>
      <t xml:space="preserve">
</t>
    </r>
    <r>
      <rPr>
        <sz val="14"/>
        <color theme="1"/>
        <rFont val="Times New Roman"/>
        <family val="1"/>
        <charset val="204"/>
      </rPr>
      <t xml:space="preserve">розчин для ін`єкцій, 10 мг/мл по 1 мл в ампулі; по 5 ампул в контурній чарунковій упаковці (піддоні) 1 контурній чарунковій упаковці (піддоні) в пачці із картону
</t>
    </r>
    <r>
      <rPr>
        <b/>
        <sz val="14"/>
        <color theme="1"/>
        <rFont val="Times New Roman"/>
        <family val="1"/>
        <charset val="204"/>
      </rPr>
      <t>(Морфін 10 мг/мл (1 мл № 5))</t>
    </r>
    <r>
      <rPr>
        <sz val="14"/>
        <color theme="1"/>
        <rFont val="Times New Roman"/>
        <family val="1"/>
        <charset val="204"/>
      </rPr>
      <t xml:space="preserve">
</t>
    </r>
    <r>
      <rPr>
        <b/>
        <sz val="14"/>
        <color theme="1"/>
        <rFont val="Times New Roman"/>
        <family val="1"/>
        <charset val="204"/>
      </rPr>
      <t xml:space="preserve">Виробник: АТ "Калцекс", Латвія
</t>
    </r>
    <r>
      <rPr>
        <sz val="14"/>
        <color theme="1"/>
        <rFont val="Times New Roman"/>
        <family val="1"/>
        <charset val="204"/>
      </rPr>
      <t xml:space="preserve">
</t>
    </r>
    <r>
      <rPr>
        <b/>
        <sz val="14"/>
        <color theme="1"/>
        <rFont val="Times New Roman"/>
        <family val="1"/>
        <charset val="204"/>
      </rPr>
      <t>Ціна за упаковку - 209,00 грн</t>
    </r>
  </si>
  <si>
    <t>ЗАТВЕРДЖЕНО
наказ державного підприємства 
«Медичні закупівлі України»
від 13.03.2022 №94-Р (у редакції наказу
державного підприємства «Медичні закупівлі
України» від 15.03.2024 №275-Р)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</si>
</sst>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b/>
      <sz val="16"/>
      <color theme="1"/>
      <name val="Times New Roman"/>
    </font>
    <font>
      <b/>
      <sz val="20"/>
      <color rgb="FFFF0000"/>
      <name val="Times New Roman"/>
    </font>
    <font>
      <sz val="16"/>
      <color theme="1"/>
      <name val="Arimo"/>
    </font>
    <font>
      <sz val="14"/>
      <name val="Times New Roman"/>
      <family val="1"/>
      <charset val="204"/>
    </font>
    <font>
      <b/>
      <sz val="16"/>
      <color theme="1"/>
      <name val="Times New Roman"/>
      <family val="1"/>
      <charset val="204"/>
    </font>
    <font>
      <sz val="16"/>
      <name val="Calibri"/>
      <family val="2"/>
      <charset val="204"/>
    </font>
    <font>
      <b/>
      <sz val="20"/>
      <color theme="1"/>
      <name val="Times New Roman"/>
      <family val="1"/>
      <charset val="204"/>
    </font>
    <font>
      <sz val="20"/>
      <color theme="1"/>
      <name val="Arimo"/>
      <charset val="204"/>
    </font>
    <font>
      <i/>
      <sz val="9"/>
      <color theme="1"/>
      <name val="Times New Roman"/>
      <family val="1"/>
      <charset val="204"/>
    </font>
    <font>
      <b/>
      <sz val="14"/>
      <color theme="1"/>
      <name val="Times New Roman"/>
      <family val="1"/>
      <charset val="204"/>
    </font>
    <font>
      <sz val="14"/>
      <color rgb="FFFF0000"/>
      <name val="Times New Roman"/>
      <family val="1"/>
      <charset val="204"/>
    </font>
    <font>
      <sz val="14"/>
      <color theme="1"/>
      <name val="Times New Roman"/>
      <family val="1"/>
      <charset val="204"/>
    </font>
    <font>
      <sz val="14"/>
      <name val="Calibri"/>
      <family val="2"/>
      <charset val="204"/>
    </font>
    <font>
      <b/>
      <sz val="15"/>
      <color rgb="FF000000"/>
      <name val="Times New Roman"/>
      <family val="1"/>
      <charset val="204"/>
    </font>
    <font>
      <sz val="15"/>
      <name val="Calibri"/>
      <family val="2"/>
      <charset val="204"/>
    </font>
  </fonts>
  <fills count="3">
    <fill>
      <patternFill patternType="none"/>
    </fill>
    <fill>
      <patternFill patternType="gray125"/>
    </fill>
    <fill>
      <patternFill patternType="solid">
        <fgColor theme="0"/>
        <bgColor theme="0"/>
      </patternFill>
    </fill>
  </fills>
  <borders count="35">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horizontal="center" vertical="center"/>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9" fillId="0" borderId="0" xfId="0" applyFont="1"/>
    <xf numFmtId="0" fontId="14" fillId="0" borderId="0" xfId="0" applyFont="1"/>
    <xf numFmtId="4" fontId="13" fillId="2" borderId="1" xfId="0" applyNumberFormat="1" applyFont="1" applyFill="1" applyBorder="1" applyAlignment="1">
      <alignment horizontal="right"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2" borderId="4" xfId="0" applyFont="1" applyFill="1" applyBorder="1" applyAlignment="1">
      <alignment vertical="center" wrapText="1"/>
    </xf>
    <xf numFmtId="0" fontId="2" fillId="0" borderId="4" xfId="0" applyFont="1" applyBorder="1" applyAlignment="1">
      <alignment vertical="center" wrapText="1"/>
    </xf>
    <xf numFmtId="0" fontId="0" fillId="0" borderId="4" xfId="0" applyBorder="1"/>
    <xf numFmtId="0" fontId="10" fillId="2" borderId="4" xfId="0" applyFont="1" applyFill="1" applyBorder="1" applyAlignment="1">
      <alignment horizontal="center" vertical="center" wrapText="1"/>
    </xf>
    <xf numFmtId="3" fontId="18" fillId="2" borderId="14" xfId="0" applyNumberFormat="1" applyFont="1" applyFill="1" applyBorder="1" applyAlignment="1">
      <alignment horizontal="center" vertical="center" wrapText="1"/>
    </xf>
    <xf numFmtId="3" fontId="18" fillId="2" borderId="20" xfId="0" applyNumberFormat="1" applyFont="1" applyFill="1" applyBorder="1" applyAlignment="1">
      <alignment horizontal="center" vertical="center" wrapText="1"/>
    </xf>
    <xf numFmtId="4" fontId="18" fillId="2" borderId="15"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wrapText="1"/>
    </xf>
    <xf numFmtId="3" fontId="18" fillId="2" borderId="16" xfId="0" applyNumberFormat="1" applyFont="1" applyFill="1" applyBorder="1" applyAlignment="1">
      <alignment horizontal="center" vertical="center" wrapText="1"/>
    </xf>
    <xf numFmtId="3" fontId="18" fillId="2" borderId="5" xfId="0" applyNumberFormat="1" applyFont="1" applyFill="1" applyBorder="1" applyAlignment="1">
      <alignment horizontal="center" vertical="center" wrapText="1"/>
    </xf>
    <xf numFmtId="4" fontId="18" fillId="2" borderId="17"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3" fontId="18" fillId="2" borderId="18" xfId="0" applyNumberFormat="1" applyFont="1" applyFill="1" applyBorder="1" applyAlignment="1">
      <alignment horizontal="center" vertical="center" wrapText="1"/>
    </xf>
    <xf numFmtId="3" fontId="18" fillId="2" borderId="21" xfId="0" applyNumberFormat="1" applyFont="1" applyFill="1" applyBorder="1" applyAlignment="1">
      <alignment horizontal="center" vertical="center" wrapText="1"/>
    </xf>
    <xf numFmtId="4" fontId="18" fillId="2" borderId="19"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3" fontId="16" fillId="2" borderId="12" xfId="0" applyNumberFormat="1" applyFont="1" applyFill="1" applyBorder="1" applyAlignment="1">
      <alignment horizontal="center" vertical="center"/>
    </xf>
    <xf numFmtId="4" fontId="16" fillId="2" borderId="12" xfId="0" applyNumberFormat="1" applyFont="1" applyFill="1" applyBorder="1" applyAlignment="1">
      <alignment horizontal="center" vertical="center"/>
    </xf>
    <xf numFmtId="4" fontId="16" fillId="2" borderId="13" xfId="0" applyNumberFormat="1" applyFont="1" applyFill="1" applyBorder="1" applyAlignment="1">
      <alignment horizontal="center" vertical="center"/>
    </xf>
    <xf numFmtId="1" fontId="15" fillId="0" borderId="29"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30" xfId="0" applyNumberFormat="1" applyFont="1" applyBorder="1" applyAlignment="1">
      <alignment horizontal="center" vertical="center" wrapText="1"/>
    </xf>
    <xf numFmtId="0" fontId="18" fillId="2" borderId="6" xfId="0" applyFont="1" applyFill="1" applyBorder="1" applyAlignment="1">
      <alignment horizontal="center" vertical="center" wrapText="1"/>
    </xf>
    <xf numFmtId="1" fontId="6" fillId="0" borderId="4" xfId="0" applyNumberFormat="1" applyFont="1" applyBorder="1" applyAlignment="1">
      <alignment horizontal="center" vertical="center" wrapText="1"/>
    </xf>
    <xf numFmtId="0" fontId="16" fillId="0" borderId="32" xfId="0" applyFont="1" applyBorder="1" applyAlignment="1">
      <alignment horizontal="left" vertical="center" wrapText="1"/>
    </xf>
    <xf numFmtId="0" fontId="16" fillId="0" borderId="34" xfId="0" applyFont="1" applyBorder="1" applyAlignment="1">
      <alignment horizontal="left" vertical="center" wrapText="1"/>
    </xf>
    <xf numFmtId="0" fontId="16" fillId="0" borderId="33" xfId="0" applyFont="1" applyBorder="1" applyAlignment="1">
      <alignment horizontal="left"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6" fillId="0" borderId="22" xfId="0" applyFont="1" applyBorder="1" applyAlignment="1">
      <alignment horizontal="left" vertical="center" wrapText="1"/>
    </xf>
    <xf numFmtId="0" fontId="16" fillId="0" borderId="24" xfId="0" applyFont="1" applyBorder="1" applyAlignment="1">
      <alignment horizontal="left" vertical="center" wrapText="1"/>
    </xf>
    <xf numFmtId="0" fontId="18" fillId="0" borderId="10" xfId="0" applyFont="1" applyBorder="1" applyAlignment="1">
      <alignment horizontal="center" vertical="center"/>
    </xf>
    <xf numFmtId="0" fontId="16" fillId="0" borderId="25" xfId="0" applyFont="1" applyBorder="1" applyAlignment="1">
      <alignment horizontal="left" vertical="center" wrapText="1"/>
    </xf>
    <xf numFmtId="3" fontId="18" fillId="2" borderId="23" xfId="0" applyNumberFormat="1" applyFont="1" applyFill="1" applyBorder="1" applyAlignment="1">
      <alignment horizontal="center" vertical="center" wrapText="1"/>
    </xf>
    <xf numFmtId="4" fontId="18" fillId="2" borderId="26" xfId="0" applyNumberFormat="1" applyFont="1" applyFill="1" applyBorder="1" applyAlignment="1">
      <alignment horizontal="center" vertical="center" wrapText="1"/>
    </xf>
    <xf numFmtId="3" fontId="16" fillId="2" borderId="11" xfId="0" applyNumberFormat="1" applyFont="1" applyFill="1" applyBorder="1" applyAlignment="1">
      <alignment horizontal="center" vertical="center"/>
    </xf>
    <xf numFmtId="3" fontId="16" fillId="2" borderId="28" xfId="0" applyNumberFormat="1" applyFont="1" applyFill="1" applyBorder="1" applyAlignment="1">
      <alignment horizontal="center" vertical="center"/>
    </xf>
    <xf numFmtId="0" fontId="18" fillId="2" borderId="3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6" fillId="0" borderId="11" xfId="0" applyFont="1" applyBorder="1" applyAlignment="1">
      <alignment horizontal="left" vertical="center" wrapText="1"/>
    </xf>
    <xf numFmtId="0" fontId="19" fillId="0" borderId="27" xfId="0" applyFont="1" applyBorder="1"/>
    <xf numFmtId="0" fontId="7" fillId="2" borderId="2" xfId="0" applyFont="1" applyFill="1" applyBorder="1" applyAlignment="1">
      <alignment horizontal="left" wrapText="1"/>
    </xf>
    <xf numFmtId="0" fontId="4" fillId="0" borderId="3" xfId="0" applyFont="1" applyBorder="1"/>
    <xf numFmtId="0" fontId="4" fillId="0" borderId="4" xfId="0" applyFont="1" applyBorder="1"/>
    <xf numFmtId="0" fontId="20" fillId="0" borderId="4" xfId="0" applyFont="1" applyBorder="1" applyAlignment="1">
      <alignment horizontal="center" vertical="center" wrapText="1"/>
    </xf>
    <xf numFmtId="0" fontId="21" fillId="0" borderId="4" xfId="0" applyFont="1" applyBorder="1"/>
    <xf numFmtId="0" fontId="16" fillId="0" borderId="7" xfId="0" applyFont="1" applyBorder="1" applyAlignment="1">
      <alignment horizontal="center" vertical="center" wrapText="1"/>
    </xf>
    <xf numFmtId="0" fontId="19" fillId="0" borderId="9" xfId="0" applyFont="1" applyBorder="1"/>
    <xf numFmtId="0" fontId="16" fillId="0" borderId="11" xfId="0" applyFont="1" applyBorder="1" applyAlignment="1">
      <alignment horizontal="center" vertical="center" wrapText="1"/>
    </xf>
    <xf numFmtId="0" fontId="19" fillId="0" borderId="12" xfId="0" applyFont="1" applyBorder="1"/>
    <xf numFmtId="0" fontId="16" fillId="0" borderId="12" xfId="0" applyFont="1" applyBorder="1" applyAlignment="1">
      <alignment horizontal="center" vertical="center" wrapText="1"/>
    </xf>
    <xf numFmtId="0" fontId="19" fillId="0" borderId="13" xfId="0" applyFont="1" applyBorder="1"/>
    <xf numFmtId="0" fontId="16" fillId="0" borderId="22" xfId="0" applyFont="1" applyBorder="1" applyAlignment="1">
      <alignment horizontal="center" vertical="center" wrapText="1"/>
    </xf>
    <xf numFmtId="0" fontId="19" fillId="0" borderId="25" xfId="0" applyFont="1" applyBorder="1"/>
    <xf numFmtId="0" fontId="13" fillId="2" borderId="2" xfId="0" applyFont="1" applyFill="1" applyBorder="1" applyAlignment="1">
      <alignment horizontal="left" wrapText="1"/>
    </xf>
    <xf numFmtId="0" fontId="3"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9" xfId="0" applyFont="1" applyBorder="1"/>
    <xf numFmtId="0" fontId="11" fillId="2" borderId="7"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showGridLines="0" zoomScale="40" zoomScaleNormal="40" workbookViewId="0">
      <selection sqref="A1:J34"/>
    </sheetView>
  </sheetViews>
  <sheetFormatPr defaultColWidth="14.44140625" defaultRowHeight="15" customHeight="1"/>
  <cols>
    <col min="1" max="2" width="5.33203125" customWidth="1"/>
    <col min="3" max="3" width="41.6640625" customWidth="1"/>
    <col min="4" max="9" width="55.6640625" customWidth="1"/>
  </cols>
  <sheetData>
    <row r="1" spans="1:9" ht="133.19999999999999" customHeight="1">
      <c r="A1" s="12"/>
      <c r="B1" s="12"/>
      <c r="C1" s="13"/>
      <c r="D1" s="14"/>
      <c r="E1" s="14"/>
      <c r="F1" s="14"/>
      <c r="G1" s="14"/>
      <c r="H1" s="53" t="s">
        <v>41</v>
      </c>
      <c r="I1" s="53"/>
    </row>
    <row r="2" spans="1:9" ht="120" customHeight="1" thickBot="1">
      <c r="A2" s="15"/>
      <c r="B2" s="59" t="s">
        <v>0</v>
      </c>
      <c r="C2" s="60"/>
      <c r="D2" s="60"/>
      <c r="E2" s="60"/>
      <c r="F2" s="60"/>
      <c r="G2" s="60"/>
      <c r="H2" s="60"/>
      <c r="I2" s="60"/>
    </row>
    <row r="3" spans="1:9" ht="269.39999999999998" customHeight="1" thickBot="1">
      <c r="A3" s="11"/>
      <c r="B3" s="61" t="s">
        <v>1</v>
      </c>
      <c r="C3" s="67" t="s">
        <v>2</v>
      </c>
      <c r="D3" s="63" t="s">
        <v>38</v>
      </c>
      <c r="E3" s="64"/>
      <c r="F3" s="65" t="s">
        <v>39</v>
      </c>
      <c r="G3" s="64"/>
      <c r="H3" s="65" t="s">
        <v>40</v>
      </c>
      <c r="I3" s="66"/>
    </row>
    <row r="4" spans="1:9" ht="27" customHeight="1" thickBot="1">
      <c r="A4" s="2"/>
      <c r="B4" s="62"/>
      <c r="C4" s="68"/>
      <c r="D4" s="36" t="s">
        <v>4</v>
      </c>
      <c r="E4" s="36" t="s">
        <v>5</v>
      </c>
      <c r="F4" s="36" t="s">
        <v>4</v>
      </c>
      <c r="G4" s="36" t="s">
        <v>5</v>
      </c>
      <c r="H4" s="36" t="s">
        <v>4</v>
      </c>
      <c r="I4" s="52" t="s">
        <v>5</v>
      </c>
    </row>
    <row r="5" spans="1:9" ht="13.2" customHeight="1" thickBot="1">
      <c r="A5" s="3"/>
      <c r="B5" s="33">
        <v>1</v>
      </c>
      <c r="C5" s="34">
        <v>2</v>
      </c>
      <c r="D5" s="34">
        <v>3</v>
      </c>
      <c r="E5" s="34">
        <v>4</v>
      </c>
      <c r="F5" s="34">
        <v>5</v>
      </c>
      <c r="G5" s="34">
        <v>6</v>
      </c>
      <c r="H5" s="34">
        <v>7</v>
      </c>
      <c r="I5" s="35">
        <v>8</v>
      </c>
    </row>
    <row r="6" spans="1:9" ht="18">
      <c r="A6" s="1"/>
      <c r="B6" s="41">
        <v>1</v>
      </c>
      <c r="C6" s="44" t="s">
        <v>7</v>
      </c>
      <c r="D6" s="18">
        <v>165</v>
      </c>
      <c r="E6" s="20">
        <f t="shared" ref="E6:E30" si="0">D6*317.79</f>
        <v>52435.350000000006</v>
      </c>
      <c r="F6" s="18">
        <v>165</v>
      </c>
      <c r="G6" s="20">
        <f t="shared" ref="G6:G30" si="1">F6*277</f>
        <v>45705</v>
      </c>
      <c r="H6" s="18">
        <v>332</v>
      </c>
      <c r="I6" s="20">
        <f t="shared" ref="I6:I30" si="2">H6*209</f>
        <v>69388</v>
      </c>
    </row>
    <row r="7" spans="1:9" ht="18">
      <c r="A7" s="1"/>
      <c r="B7" s="42">
        <v>2</v>
      </c>
      <c r="C7" s="45" t="s">
        <v>8</v>
      </c>
      <c r="D7" s="22">
        <v>83</v>
      </c>
      <c r="E7" s="24">
        <f t="shared" si="0"/>
        <v>26376.570000000003</v>
      </c>
      <c r="F7" s="22">
        <v>225</v>
      </c>
      <c r="G7" s="24">
        <f t="shared" si="1"/>
        <v>62325</v>
      </c>
      <c r="H7" s="22">
        <v>417</v>
      </c>
      <c r="I7" s="24">
        <f t="shared" si="2"/>
        <v>87153</v>
      </c>
    </row>
    <row r="8" spans="1:9" ht="18">
      <c r="A8" s="1"/>
      <c r="B8" s="42">
        <v>3</v>
      </c>
      <c r="C8" s="45" t="s">
        <v>9</v>
      </c>
      <c r="D8" s="22">
        <v>369</v>
      </c>
      <c r="E8" s="24">
        <f t="shared" si="0"/>
        <v>117264.51000000001</v>
      </c>
      <c r="F8" s="22">
        <v>751</v>
      </c>
      <c r="G8" s="24">
        <f t="shared" si="1"/>
        <v>208027</v>
      </c>
      <c r="H8" s="22">
        <v>1578</v>
      </c>
      <c r="I8" s="24">
        <f t="shared" si="2"/>
        <v>329802</v>
      </c>
    </row>
    <row r="9" spans="1:9" ht="18">
      <c r="A9" s="1"/>
      <c r="B9" s="42">
        <v>4</v>
      </c>
      <c r="C9" s="45" t="s">
        <v>10</v>
      </c>
      <c r="D9" s="22">
        <v>825</v>
      </c>
      <c r="E9" s="24">
        <f t="shared" si="0"/>
        <v>262176.75</v>
      </c>
      <c r="F9" s="22">
        <v>1075</v>
      </c>
      <c r="G9" s="24">
        <f t="shared" si="1"/>
        <v>297775</v>
      </c>
      <c r="H9" s="22">
        <v>2601</v>
      </c>
      <c r="I9" s="24">
        <f t="shared" si="2"/>
        <v>543609</v>
      </c>
    </row>
    <row r="10" spans="1:9" ht="18">
      <c r="A10" s="1"/>
      <c r="B10" s="42">
        <v>5</v>
      </c>
      <c r="C10" s="45" t="s">
        <v>11</v>
      </c>
      <c r="D10" s="22">
        <v>126</v>
      </c>
      <c r="E10" s="24">
        <f t="shared" si="0"/>
        <v>40041.54</v>
      </c>
      <c r="F10" s="22">
        <v>66</v>
      </c>
      <c r="G10" s="24">
        <f t="shared" si="1"/>
        <v>18282</v>
      </c>
      <c r="H10" s="22">
        <v>1035</v>
      </c>
      <c r="I10" s="24">
        <f t="shared" si="2"/>
        <v>216315</v>
      </c>
    </row>
    <row r="11" spans="1:9" ht="18">
      <c r="A11" s="1"/>
      <c r="B11" s="42">
        <v>6</v>
      </c>
      <c r="C11" s="45" t="s">
        <v>12</v>
      </c>
      <c r="D11" s="22">
        <v>283</v>
      </c>
      <c r="E11" s="24">
        <f t="shared" si="0"/>
        <v>89934.57</v>
      </c>
      <c r="F11" s="22">
        <v>122</v>
      </c>
      <c r="G11" s="24">
        <f t="shared" si="1"/>
        <v>33794</v>
      </c>
      <c r="H11" s="22">
        <v>411</v>
      </c>
      <c r="I11" s="24">
        <f t="shared" si="2"/>
        <v>85899</v>
      </c>
    </row>
    <row r="12" spans="1:9" ht="18">
      <c r="A12" s="1"/>
      <c r="B12" s="42">
        <v>7</v>
      </c>
      <c r="C12" s="45" t="s">
        <v>13</v>
      </c>
      <c r="D12" s="22">
        <v>150</v>
      </c>
      <c r="E12" s="24">
        <f t="shared" si="0"/>
        <v>47668.5</v>
      </c>
      <c r="F12" s="22">
        <v>313</v>
      </c>
      <c r="G12" s="24">
        <f t="shared" si="1"/>
        <v>86701</v>
      </c>
      <c r="H12" s="22">
        <v>954</v>
      </c>
      <c r="I12" s="24">
        <f t="shared" si="2"/>
        <v>199386</v>
      </c>
    </row>
    <row r="13" spans="1:9" ht="18">
      <c r="A13" s="1"/>
      <c r="B13" s="42">
        <v>8</v>
      </c>
      <c r="C13" s="45" t="s">
        <v>14</v>
      </c>
      <c r="D13" s="22">
        <v>527</v>
      </c>
      <c r="E13" s="24">
        <f t="shared" si="0"/>
        <v>167475.33000000002</v>
      </c>
      <c r="F13" s="22">
        <v>18</v>
      </c>
      <c r="G13" s="24">
        <f t="shared" si="1"/>
        <v>4986</v>
      </c>
      <c r="H13" s="22">
        <v>345</v>
      </c>
      <c r="I13" s="24">
        <f t="shared" si="2"/>
        <v>72105</v>
      </c>
    </row>
    <row r="14" spans="1:9" ht="18">
      <c r="A14" s="1"/>
      <c r="B14" s="42">
        <v>9</v>
      </c>
      <c r="C14" s="45" t="s">
        <v>15</v>
      </c>
      <c r="D14" s="22">
        <v>99</v>
      </c>
      <c r="E14" s="24">
        <f t="shared" si="0"/>
        <v>31461.210000000003</v>
      </c>
      <c r="F14" s="22">
        <v>0</v>
      </c>
      <c r="G14" s="24">
        <f t="shared" si="1"/>
        <v>0</v>
      </c>
      <c r="H14" s="22">
        <v>489</v>
      </c>
      <c r="I14" s="24">
        <f t="shared" si="2"/>
        <v>102201</v>
      </c>
    </row>
    <row r="15" spans="1:9" ht="18">
      <c r="A15" s="1"/>
      <c r="B15" s="42">
        <v>10</v>
      </c>
      <c r="C15" s="45" t="s">
        <v>16</v>
      </c>
      <c r="D15" s="22">
        <v>34</v>
      </c>
      <c r="E15" s="24">
        <f t="shared" si="0"/>
        <v>10804.86</v>
      </c>
      <c r="F15" s="22">
        <v>90</v>
      </c>
      <c r="G15" s="24">
        <f t="shared" si="1"/>
        <v>24930</v>
      </c>
      <c r="H15" s="22">
        <v>663</v>
      </c>
      <c r="I15" s="24">
        <f t="shared" si="2"/>
        <v>138567</v>
      </c>
    </row>
    <row r="16" spans="1:9" ht="18">
      <c r="A16" s="1"/>
      <c r="B16" s="42">
        <v>11</v>
      </c>
      <c r="C16" s="45" t="s">
        <v>17</v>
      </c>
      <c r="D16" s="22">
        <v>951</v>
      </c>
      <c r="E16" s="24">
        <f t="shared" si="0"/>
        <v>302218.29000000004</v>
      </c>
      <c r="F16" s="22">
        <v>1525</v>
      </c>
      <c r="G16" s="24">
        <f t="shared" si="1"/>
        <v>422425</v>
      </c>
      <c r="H16" s="22">
        <v>2148</v>
      </c>
      <c r="I16" s="24">
        <f t="shared" si="2"/>
        <v>448932</v>
      </c>
    </row>
    <row r="17" spans="1:9" ht="18">
      <c r="A17" s="1"/>
      <c r="B17" s="42">
        <v>12</v>
      </c>
      <c r="C17" s="45" t="s">
        <v>18</v>
      </c>
      <c r="D17" s="22">
        <v>1999</v>
      </c>
      <c r="E17" s="24">
        <f t="shared" si="0"/>
        <v>635262.21000000008</v>
      </c>
      <c r="F17" s="22">
        <v>516</v>
      </c>
      <c r="G17" s="24">
        <f t="shared" si="1"/>
        <v>142932</v>
      </c>
      <c r="H17" s="22">
        <v>1174</v>
      </c>
      <c r="I17" s="24">
        <f t="shared" si="2"/>
        <v>245366</v>
      </c>
    </row>
    <row r="18" spans="1:9" ht="18">
      <c r="A18" s="1"/>
      <c r="B18" s="42">
        <v>13</v>
      </c>
      <c r="C18" s="45" t="s">
        <v>19</v>
      </c>
      <c r="D18" s="22">
        <v>766</v>
      </c>
      <c r="E18" s="24">
        <f t="shared" si="0"/>
        <v>243427.14</v>
      </c>
      <c r="F18" s="22">
        <v>1541</v>
      </c>
      <c r="G18" s="24">
        <f t="shared" si="1"/>
        <v>426857</v>
      </c>
      <c r="H18" s="22">
        <v>2507</v>
      </c>
      <c r="I18" s="24">
        <f t="shared" si="2"/>
        <v>523963</v>
      </c>
    </row>
    <row r="19" spans="1:9" ht="18">
      <c r="A19" s="1"/>
      <c r="B19" s="42">
        <v>14</v>
      </c>
      <c r="C19" s="45" t="s">
        <v>20</v>
      </c>
      <c r="D19" s="22">
        <v>1123</v>
      </c>
      <c r="E19" s="24">
        <f t="shared" si="0"/>
        <v>356878.17000000004</v>
      </c>
      <c r="F19" s="22">
        <v>1089</v>
      </c>
      <c r="G19" s="24">
        <f t="shared" si="1"/>
        <v>301653</v>
      </c>
      <c r="H19" s="22">
        <v>2403</v>
      </c>
      <c r="I19" s="24">
        <f t="shared" si="2"/>
        <v>502227</v>
      </c>
    </row>
    <row r="20" spans="1:9" ht="18">
      <c r="A20" s="1"/>
      <c r="B20" s="42">
        <v>15</v>
      </c>
      <c r="C20" s="45" t="s">
        <v>21</v>
      </c>
      <c r="D20" s="22">
        <v>105</v>
      </c>
      <c r="E20" s="24">
        <f t="shared" si="0"/>
        <v>33367.950000000004</v>
      </c>
      <c r="F20" s="22">
        <v>177</v>
      </c>
      <c r="G20" s="24">
        <f t="shared" si="1"/>
        <v>49029</v>
      </c>
      <c r="H20" s="22">
        <v>516</v>
      </c>
      <c r="I20" s="24">
        <f t="shared" si="2"/>
        <v>107844</v>
      </c>
    </row>
    <row r="21" spans="1:9" ht="18">
      <c r="A21" s="1"/>
      <c r="B21" s="42">
        <v>16</v>
      </c>
      <c r="C21" s="45" t="s">
        <v>22</v>
      </c>
      <c r="D21" s="22">
        <v>67</v>
      </c>
      <c r="E21" s="24">
        <f t="shared" si="0"/>
        <v>21291.93</v>
      </c>
      <c r="F21" s="22">
        <v>82</v>
      </c>
      <c r="G21" s="24">
        <f t="shared" si="1"/>
        <v>22714</v>
      </c>
      <c r="H21" s="22">
        <v>447</v>
      </c>
      <c r="I21" s="24">
        <f t="shared" si="2"/>
        <v>93423</v>
      </c>
    </row>
    <row r="22" spans="1:9" ht="18">
      <c r="A22" s="1"/>
      <c r="B22" s="42">
        <v>17</v>
      </c>
      <c r="C22" s="45" t="s">
        <v>23</v>
      </c>
      <c r="D22" s="22">
        <v>720</v>
      </c>
      <c r="E22" s="24">
        <f t="shared" si="0"/>
        <v>228808.80000000002</v>
      </c>
      <c r="F22" s="22">
        <v>835</v>
      </c>
      <c r="G22" s="24">
        <f t="shared" si="1"/>
        <v>231295</v>
      </c>
      <c r="H22" s="22">
        <v>2206</v>
      </c>
      <c r="I22" s="24">
        <f t="shared" si="2"/>
        <v>461054</v>
      </c>
    </row>
    <row r="23" spans="1:9" ht="18">
      <c r="A23" s="1"/>
      <c r="B23" s="42">
        <v>18</v>
      </c>
      <c r="C23" s="45" t="s">
        <v>24</v>
      </c>
      <c r="D23" s="22">
        <v>376</v>
      </c>
      <c r="E23" s="24">
        <f t="shared" si="0"/>
        <v>119489.04000000001</v>
      </c>
      <c r="F23" s="22">
        <v>240</v>
      </c>
      <c r="G23" s="24">
        <f t="shared" si="1"/>
        <v>66480</v>
      </c>
      <c r="H23" s="22">
        <v>577</v>
      </c>
      <c r="I23" s="24">
        <f t="shared" si="2"/>
        <v>120593</v>
      </c>
    </row>
    <row r="24" spans="1:9" ht="18">
      <c r="A24" s="1"/>
      <c r="B24" s="42">
        <v>19</v>
      </c>
      <c r="C24" s="45" t="s">
        <v>25</v>
      </c>
      <c r="D24" s="22">
        <v>1245</v>
      </c>
      <c r="E24" s="24">
        <f t="shared" si="0"/>
        <v>395648.55000000005</v>
      </c>
      <c r="F24" s="22">
        <v>1331</v>
      </c>
      <c r="G24" s="24">
        <f t="shared" si="1"/>
        <v>368687</v>
      </c>
      <c r="H24" s="22">
        <v>2215</v>
      </c>
      <c r="I24" s="24">
        <f t="shared" si="2"/>
        <v>462935</v>
      </c>
    </row>
    <row r="25" spans="1:9" ht="18">
      <c r="A25" s="1"/>
      <c r="B25" s="42">
        <v>20</v>
      </c>
      <c r="C25" s="45" t="s">
        <v>26</v>
      </c>
      <c r="D25" s="22">
        <v>757</v>
      </c>
      <c r="E25" s="24">
        <f t="shared" si="0"/>
        <v>240567.03000000003</v>
      </c>
      <c r="F25" s="22">
        <v>1056</v>
      </c>
      <c r="G25" s="24">
        <f t="shared" si="1"/>
        <v>292512</v>
      </c>
      <c r="H25" s="22">
        <v>2285</v>
      </c>
      <c r="I25" s="24">
        <f t="shared" si="2"/>
        <v>477565</v>
      </c>
    </row>
    <row r="26" spans="1:9" ht="18">
      <c r="A26" s="1"/>
      <c r="B26" s="42">
        <v>21</v>
      </c>
      <c r="C26" s="45" t="s">
        <v>27</v>
      </c>
      <c r="D26" s="22">
        <v>39</v>
      </c>
      <c r="E26" s="24">
        <f t="shared" si="0"/>
        <v>12393.810000000001</v>
      </c>
      <c r="F26" s="22">
        <v>367</v>
      </c>
      <c r="G26" s="24">
        <f t="shared" si="1"/>
        <v>101659</v>
      </c>
      <c r="H26" s="22">
        <v>936</v>
      </c>
      <c r="I26" s="24">
        <f t="shared" si="2"/>
        <v>195624</v>
      </c>
    </row>
    <row r="27" spans="1:9" ht="18">
      <c r="A27" s="1"/>
      <c r="B27" s="42">
        <v>22</v>
      </c>
      <c r="C27" s="45" t="s">
        <v>28</v>
      </c>
      <c r="D27" s="22">
        <v>2</v>
      </c>
      <c r="E27" s="24">
        <f t="shared" si="0"/>
        <v>635.58000000000004</v>
      </c>
      <c r="F27" s="22">
        <v>215</v>
      </c>
      <c r="G27" s="24">
        <f t="shared" si="1"/>
        <v>59555</v>
      </c>
      <c r="H27" s="22">
        <v>607</v>
      </c>
      <c r="I27" s="24">
        <f t="shared" si="2"/>
        <v>126863</v>
      </c>
    </row>
    <row r="28" spans="1:9" ht="18">
      <c r="A28" s="1"/>
      <c r="B28" s="42">
        <v>23</v>
      </c>
      <c r="C28" s="45" t="s">
        <v>29</v>
      </c>
      <c r="D28" s="22">
        <v>192</v>
      </c>
      <c r="E28" s="24">
        <f t="shared" si="0"/>
        <v>61015.680000000008</v>
      </c>
      <c r="F28" s="22">
        <v>185</v>
      </c>
      <c r="G28" s="24">
        <f t="shared" si="1"/>
        <v>51245</v>
      </c>
      <c r="H28" s="22">
        <v>631</v>
      </c>
      <c r="I28" s="24">
        <f t="shared" si="2"/>
        <v>131879</v>
      </c>
    </row>
    <row r="29" spans="1:9" ht="18">
      <c r="A29" s="1"/>
      <c r="B29" s="42">
        <v>24</v>
      </c>
      <c r="C29" s="45" t="s">
        <v>30</v>
      </c>
      <c r="D29" s="22">
        <v>700</v>
      </c>
      <c r="E29" s="24">
        <f t="shared" si="0"/>
        <v>222453</v>
      </c>
      <c r="F29" s="22">
        <v>1242</v>
      </c>
      <c r="G29" s="24">
        <f t="shared" si="1"/>
        <v>344034</v>
      </c>
      <c r="H29" s="22">
        <v>2309</v>
      </c>
      <c r="I29" s="24">
        <f t="shared" si="2"/>
        <v>482581</v>
      </c>
    </row>
    <row r="30" spans="1:9" ht="18.600000000000001" thickBot="1">
      <c r="A30" s="1"/>
      <c r="B30" s="46">
        <v>25</v>
      </c>
      <c r="C30" s="47" t="s">
        <v>31</v>
      </c>
      <c r="D30" s="48">
        <v>1775</v>
      </c>
      <c r="E30" s="49">
        <f t="shared" si="0"/>
        <v>564077.25</v>
      </c>
      <c r="F30" s="26">
        <v>2932</v>
      </c>
      <c r="G30" s="28">
        <f t="shared" si="1"/>
        <v>812164</v>
      </c>
      <c r="H30" s="26">
        <v>4355</v>
      </c>
      <c r="I30" s="28">
        <f t="shared" si="2"/>
        <v>910195</v>
      </c>
    </row>
    <row r="31" spans="1:9" ht="21" thickBot="1">
      <c r="A31" s="4"/>
      <c r="B31" s="54" t="s">
        <v>32</v>
      </c>
      <c r="C31" s="55"/>
      <c r="D31" s="50">
        <f t="shared" ref="D31:I31" si="3">SUM(D6:D30)</f>
        <v>13478</v>
      </c>
      <c r="E31" s="32">
        <f t="shared" si="3"/>
        <v>4283173.620000001</v>
      </c>
      <c r="F31" s="51">
        <f t="shared" si="3"/>
        <v>16158</v>
      </c>
      <c r="G31" s="31">
        <f t="shared" si="3"/>
        <v>4475766</v>
      </c>
      <c r="H31" s="30">
        <f t="shared" si="3"/>
        <v>34141</v>
      </c>
      <c r="I31" s="32">
        <f t="shared" si="3"/>
        <v>7135469</v>
      </c>
    </row>
    <row r="32" spans="1:9" ht="17.25" customHeight="1">
      <c r="A32" s="5"/>
      <c r="B32" s="5"/>
      <c r="C32" s="6"/>
      <c r="D32" s="7"/>
      <c r="E32" s="7"/>
      <c r="F32" s="7"/>
      <c r="G32" s="7"/>
      <c r="H32" s="7"/>
      <c r="I32" s="7"/>
    </row>
    <row r="33" spans="2:9" ht="14.25" customHeight="1"/>
    <row r="34" spans="2:9" ht="50.25" customHeight="1">
      <c r="B34" s="56"/>
      <c r="C34" s="57"/>
      <c r="D34" s="58"/>
      <c r="E34" s="8"/>
      <c r="F34" s="8"/>
      <c r="G34" s="8"/>
      <c r="H34" s="8"/>
      <c r="I34" s="8"/>
    </row>
    <row r="35" spans="2:9" ht="14.25" customHeight="1"/>
    <row r="36" spans="2:9" ht="14.25" customHeight="1"/>
    <row r="37" spans="2:9" ht="14.25" customHeight="1"/>
    <row r="38" spans="2:9" ht="14.25" customHeight="1"/>
    <row r="39" spans="2:9" ht="14.25" customHeight="1"/>
    <row r="40" spans="2:9" ht="14.25" customHeight="1"/>
    <row r="41" spans="2:9" ht="14.25" customHeight="1"/>
    <row r="42" spans="2:9" ht="14.25" customHeight="1"/>
    <row r="43" spans="2:9" ht="14.25" customHeight="1"/>
    <row r="44" spans="2:9" ht="14.25" customHeight="1"/>
    <row r="45" spans="2:9" ht="14.25" customHeight="1"/>
    <row r="46" spans="2:9" ht="14.25" customHeight="1"/>
    <row r="47" spans="2:9" ht="14.25" customHeight="1"/>
    <row r="48" spans="2: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H1:I1"/>
    <mergeCell ref="B31:C31"/>
    <mergeCell ref="B34:D34"/>
    <mergeCell ref="B2:I2"/>
    <mergeCell ref="B3:B4"/>
    <mergeCell ref="D3:E3"/>
    <mergeCell ref="F3:G3"/>
    <mergeCell ref="H3:I3"/>
    <mergeCell ref="C3:C4"/>
  </mergeCells>
  <pageMargins left="0.7" right="0.7" top="0.75" bottom="0.75" header="0" footer="0"/>
  <pageSetup paperSize="9" scale="32" orientation="landscape" r:id="rId1"/>
  <ignoredErrors>
    <ignoredError sqref="D31:I3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CB1B-9A55-4AAA-9A31-64E2415AD9CB}">
  <sheetPr>
    <pageSetUpPr fitToPage="1"/>
  </sheetPr>
  <dimension ref="A1:M1000"/>
  <sheetViews>
    <sheetView showGridLines="0" tabSelected="1" zoomScale="40" zoomScaleNormal="40" workbookViewId="0">
      <selection sqref="A1:M36"/>
    </sheetView>
  </sheetViews>
  <sheetFormatPr defaultColWidth="14.44140625" defaultRowHeight="14.4"/>
  <cols>
    <col min="1" max="2" width="5.33203125" customWidth="1"/>
    <col min="3" max="3" width="44.33203125" customWidth="1"/>
    <col min="4" max="11" width="27.6640625" customWidth="1"/>
    <col min="12" max="12" width="49.33203125" customWidth="1"/>
  </cols>
  <sheetData>
    <row r="1" spans="1:13" s="16" customFormat="1" ht="75.75" customHeight="1">
      <c r="A1" s="12"/>
      <c r="B1" s="12"/>
      <c r="C1" s="13"/>
      <c r="D1" s="14"/>
      <c r="E1" s="14"/>
      <c r="F1" s="14"/>
      <c r="G1" s="14"/>
      <c r="H1" s="14"/>
      <c r="I1" s="14"/>
      <c r="J1" s="14"/>
      <c r="K1" s="14"/>
      <c r="L1" s="17"/>
    </row>
    <row r="2" spans="1:13" s="16" customFormat="1" ht="91.5" customHeight="1" thickBot="1">
      <c r="A2" s="15"/>
      <c r="B2" s="70"/>
      <c r="C2" s="58"/>
      <c r="D2" s="58"/>
      <c r="E2" s="58"/>
      <c r="F2" s="58"/>
      <c r="G2" s="58"/>
      <c r="H2" s="58"/>
      <c r="I2" s="58"/>
      <c r="J2" s="58"/>
      <c r="K2" s="58"/>
      <c r="L2" s="58"/>
    </row>
    <row r="3" spans="1:13" s="16" customFormat="1" ht="250.2" customHeight="1" thickBot="1">
      <c r="A3" s="11"/>
      <c r="B3" s="71" t="s">
        <v>1</v>
      </c>
      <c r="C3" s="71" t="s">
        <v>2</v>
      </c>
      <c r="D3" s="63" t="s">
        <v>35</v>
      </c>
      <c r="E3" s="64"/>
      <c r="F3" s="66"/>
      <c r="G3" s="63" t="s">
        <v>36</v>
      </c>
      <c r="H3" s="64"/>
      <c r="I3" s="66"/>
      <c r="J3" s="63" t="s">
        <v>37</v>
      </c>
      <c r="K3" s="66"/>
      <c r="L3" s="73" t="s">
        <v>3</v>
      </c>
    </row>
    <row r="4" spans="1:13" ht="27" customHeight="1" thickBot="1">
      <c r="A4" s="11"/>
      <c r="B4" s="72"/>
      <c r="C4" s="72"/>
      <c r="D4" s="36" t="s">
        <v>6</v>
      </c>
      <c r="E4" s="36" t="s">
        <v>4</v>
      </c>
      <c r="F4" s="36" t="s">
        <v>5</v>
      </c>
      <c r="G4" s="36" t="s">
        <v>6</v>
      </c>
      <c r="H4" s="36" t="s">
        <v>4</v>
      </c>
      <c r="I4" s="36" t="s">
        <v>5</v>
      </c>
      <c r="J4" s="36" t="s">
        <v>4</v>
      </c>
      <c r="K4" s="36" t="s">
        <v>5</v>
      </c>
      <c r="L4" s="72"/>
      <c r="M4" s="16"/>
    </row>
    <row r="5" spans="1:13" ht="18" customHeight="1" thickBot="1">
      <c r="A5" s="37"/>
      <c r="B5" s="34">
        <v>1</v>
      </c>
      <c r="C5" s="34">
        <v>2</v>
      </c>
      <c r="D5" s="34">
        <v>9</v>
      </c>
      <c r="E5" s="34">
        <v>10</v>
      </c>
      <c r="F5" s="34">
        <v>11</v>
      </c>
      <c r="G5" s="34">
        <v>12</v>
      </c>
      <c r="H5" s="34">
        <v>13</v>
      </c>
      <c r="I5" s="34">
        <v>14</v>
      </c>
      <c r="J5" s="34">
        <v>15</v>
      </c>
      <c r="K5" s="34">
        <v>16</v>
      </c>
      <c r="L5" s="34">
        <v>17</v>
      </c>
      <c r="M5" s="16"/>
    </row>
    <row r="6" spans="1:13" ht="18">
      <c r="A6" s="1"/>
      <c r="B6" s="41">
        <v>1</v>
      </c>
      <c r="C6" s="38" t="s">
        <v>7</v>
      </c>
      <c r="D6" s="18">
        <v>2040</v>
      </c>
      <c r="E6" s="19">
        <f t="shared" ref="E6:E30" si="0">D6/5</f>
        <v>408</v>
      </c>
      <c r="F6" s="20">
        <f t="shared" ref="F6:F30" si="1">D6*36</f>
        <v>73440</v>
      </c>
      <c r="G6" s="18">
        <v>3120</v>
      </c>
      <c r="H6" s="19">
        <f t="shared" ref="H6:H30" si="2">G6/10</f>
        <v>312</v>
      </c>
      <c r="I6" s="20">
        <f t="shared" ref="I6:I30" si="3">G6*13.4</f>
        <v>41808</v>
      </c>
      <c r="J6" s="18">
        <v>149</v>
      </c>
      <c r="K6" s="20">
        <f t="shared" ref="K6:K30" si="4">J6*57.245</f>
        <v>8529.5049999999992</v>
      </c>
      <c r="L6" s="21">
        <f>Лист1!E6+Лист1!G6+Лист1!I6+Лист2!F6+Лист2!I6+Лист2!K6</f>
        <v>291305.85499999998</v>
      </c>
    </row>
    <row r="7" spans="1:13" ht="18">
      <c r="A7" s="1"/>
      <c r="B7" s="42">
        <v>2</v>
      </c>
      <c r="C7" s="39" t="s">
        <v>8</v>
      </c>
      <c r="D7" s="22">
        <v>1385</v>
      </c>
      <c r="E7" s="23">
        <f t="shared" si="0"/>
        <v>277</v>
      </c>
      <c r="F7" s="24">
        <f t="shared" si="1"/>
        <v>49860</v>
      </c>
      <c r="G7" s="22">
        <v>2080</v>
      </c>
      <c r="H7" s="23">
        <f t="shared" si="2"/>
        <v>208</v>
      </c>
      <c r="I7" s="24">
        <f t="shared" si="3"/>
        <v>27872</v>
      </c>
      <c r="J7" s="22">
        <v>177</v>
      </c>
      <c r="K7" s="24">
        <f t="shared" si="4"/>
        <v>10132.365</v>
      </c>
      <c r="L7" s="25">
        <f>Лист1!E7+Лист1!G7+Лист1!I7+Лист2!F7+Лист2!I7+Лист2!K7</f>
        <v>263718.935</v>
      </c>
    </row>
    <row r="8" spans="1:13" ht="18">
      <c r="A8" s="1"/>
      <c r="B8" s="42">
        <v>3</v>
      </c>
      <c r="C8" s="39" t="s">
        <v>9</v>
      </c>
      <c r="D8" s="22">
        <v>8155</v>
      </c>
      <c r="E8" s="23">
        <f t="shared" si="0"/>
        <v>1631</v>
      </c>
      <c r="F8" s="24">
        <f t="shared" si="1"/>
        <v>293580</v>
      </c>
      <c r="G8" s="22">
        <v>12330</v>
      </c>
      <c r="H8" s="23">
        <f t="shared" si="2"/>
        <v>1233</v>
      </c>
      <c r="I8" s="24">
        <f t="shared" si="3"/>
        <v>165222</v>
      </c>
      <c r="J8" s="22">
        <v>704</v>
      </c>
      <c r="K8" s="24">
        <f t="shared" si="4"/>
        <v>40300.479999999996</v>
      </c>
      <c r="L8" s="25">
        <f>Лист1!E8+Лист1!G8+Лист1!I8+Лист2!F8+Лист2!I8+Лист2!K8</f>
        <v>1154195.99</v>
      </c>
    </row>
    <row r="9" spans="1:13" ht="18">
      <c r="A9" s="1"/>
      <c r="B9" s="42">
        <v>4</v>
      </c>
      <c r="C9" s="39" t="s">
        <v>10</v>
      </c>
      <c r="D9" s="22">
        <v>9385</v>
      </c>
      <c r="E9" s="23">
        <f t="shared" si="0"/>
        <v>1877</v>
      </c>
      <c r="F9" s="24">
        <f t="shared" si="1"/>
        <v>337860</v>
      </c>
      <c r="G9" s="22">
        <v>14000</v>
      </c>
      <c r="H9" s="23">
        <f t="shared" si="2"/>
        <v>1400</v>
      </c>
      <c r="I9" s="24">
        <f t="shared" si="3"/>
        <v>187600</v>
      </c>
      <c r="J9" s="22">
        <v>366</v>
      </c>
      <c r="K9" s="24">
        <f t="shared" si="4"/>
        <v>20951.669999999998</v>
      </c>
      <c r="L9" s="25">
        <f>Лист1!E9+Лист1!G9+Лист1!I9+Лист2!F9+Лист2!I9+Лист2!K9</f>
        <v>1649972.42</v>
      </c>
    </row>
    <row r="10" spans="1:13" ht="18">
      <c r="A10" s="1"/>
      <c r="B10" s="42">
        <v>5</v>
      </c>
      <c r="C10" s="39" t="s">
        <v>11</v>
      </c>
      <c r="D10" s="22">
        <v>2245</v>
      </c>
      <c r="E10" s="23">
        <f t="shared" si="0"/>
        <v>449</v>
      </c>
      <c r="F10" s="24">
        <f t="shared" si="1"/>
        <v>80820</v>
      </c>
      <c r="G10" s="22">
        <v>3660</v>
      </c>
      <c r="H10" s="23">
        <f t="shared" si="2"/>
        <v>366</v>
      </c>
      <c r="I10" s="24">
        <f t="shared" si="3"/>
        <v>49044</v>
      </c>
      <c r="J10" s="22">
        <v>39</v>
      </c>
      <c r="K10" s="24">
        <f t="shared" si="4"/>
        <v>2232.5549999999998</v>
      </c>
      <c r="L10" s="25">
        <f>Лист1!E10+Лист1!G10+Лист1!I10+Лист2!F10+Лист2!I10+Лист2!K10</f>
        <v>406735.09499999997</v>
      </c>
    </row>
    <row r="11" spans="1:13" ht="18">
      <c r="A11" s="1"/>
      <c r="B11" s="42">
        <v>6</v>
      </c>
      <c r="C11" s="39" t="s">
        <v>12</v>
      </c>
      <c r="D11" s="22">
        <v>1540</v>
      </c>
      <c r="E11" s="23">
        <f t="shared" si="0"/>
        <v>308</v>
      </c>
      <c r="F11" s="24">
        <f t="shared" si="1"/>
        <v>55440</v>
      </c>
      <c r="G11" s="22">
        <v>2000</v>
      </c>
      <c r="H11" s="23">
        <f t="shared" si="2"/>
        <v>200</v>
      </c>
      <c r="I11" s="24">
        <f t="shared" si="3"/>
        <v>26800</v>
      </c>
      <c r="J11" s="22">
        <v>19</v>
      </c>
      <c r="K11" s="24">
        <f t="shared" si="4"/>
        <v>1087.655</v>
      </c>
      <c r="L11" s="25">
        <f>Лист1!E11+Лист1!G11+Лист1!I11+Лист2!F11+Лист2!I11+Лист2!K11</f>
        <v>292955.22500000003</v>
      </c>
    </row>
    <row r="12" spans="1:13" ht="18">
      <c r="A12" s="1"/>
      <c r="B12" s="42">
        <v>7</v>
      </c>
      <c r="C12" s="39" t="s">
        <v>13</v>
      </c>
      <c r="D12" s="22">
        <v>3830</v>
      </c>
      <c r="E12" s="23">
        <f t="shared" si="0"/>
        <v>766</v>
      </c>
      <c r="F12" s="24">
        <f t="shared" si="1"/>
        <v>137880</v>
      </c>
      <c r="G12" s="22">
        <v>5740</v>
      </c>
      <c r="H12" s="23">
        <f t="shared" si="2"/>
        <v>574</v>
      </c>
      <c r="I12" s="24">
        <f t="shared" si="3"/>
        <v>76916</v>
      </c>
      <c r="J12" s="22">
        <v>98</v>
      </c>
      <c r="K12" s="24">
        <f t="shared" si="4"/>
        <v>5610.0099999999993</v>
      </c>
      <c r="L12" s="25">
        <f>Лист1!E12+Лист1!G12+Лист1!I12+Лист2!F12+Лист2!I12+Лист2!K12</f>
        <v>554161.51</v>
      </c>
    </row>
    <row r="13" spans="1:13" ht="18">
      <c r="A13" s="1"/>
      <c r="B13" s="42">
        <v>8</v>
      </c>
      <c r="C13" s="39" t="s">
        <v>14</v>
      </c>
      <c r="D13" s="22">
        <v>1515</v>
      </c>
      <c r="E13" s="23">
        <f t="shared" si="0"/>
        <v>303</v>
      </c>
      <c r="F13" s="24">
        <f t="shared" si="1"/>
        <v>54540</v>
      </c>
      <c r="G13" s="22">
        <v>2270</v>
      </c>
      <c r="H13" s="23">
        <f t="shared" si="2"/>
        <v>227</v>
      </c>
      <c r="I13" s="24">
        <f t="shared" si="3"/>
        <v>30418</v>
      </c>
      <c r="J13" s="22">
        <v>143</v>
      </c>
      <c r="K13" s="24">
        <f t="shared" si="4"/>
        <v>8186.0349999999999</v>
      </c>
      <c r="L13" s="25">
        <f>Лист1!E13+Лист1!G13+Лист1!I13+Лист2!F13+Лист2!I13+Лист2!K13</f>
        <v>337710.36499999999</v>
      </c>
    </row>
    <row r="14" spans="1:13" ht="18">
      <c r="A14" s="1"/>
      <c r="B14" s="42">
        <v>9</v>
      </c>
      <c r="C14" s="39" t="s">
        <v>15</v>
      </c>
      <c r="D14" s="22">
        <v>1390</v>
      </c>
      <c r="E14" s="23">
        <f t="shared" si="0"/>
        <v>278</v>
      </c>
      <c r="F14" s="24">
        <f t="shared" si="1"/>
        <v>50040</v>
      </c>
      <c r="G14" s="22">
        <v>2090</v>
      </c>
      <c r="H14" s="23">
        <f t="shared" si="2"/>
        <v>209</v>
      </c>
      <c r="I14" s="24">
        <f t="shared" si="3"/>
        <v>28006</v>
      </c>
      <c r="J14" s="22">
        <v>271</v>
      </c>
      <c r="K14" s="24">
        <f t="shared" si="4"/>
        <v>15513.394999999999</v>
      </c>
      <c r="L14" s="25">
        <f>Лист1!E14+Лист1!G14+Лист1!I14+Лист2!F14+Лист2!I14+Лист2!K14</f>
        <v>227221.60499999998</v>
      </c>
    </row>
    <row r="15" spans="1:13" ht="18">
      <c r="A15" s="1"/>
      <c r="B15" s="42">
        <v>10</v>
      </c>
      <c r="C15" s="39" t="s">
        <v>16</v>
      </c>
      <c r="D15" s="22">
        <v>1275</v>
      </c>
      <c r="E15" s="23">
        <f t="shared" si="0"/>
        <v>255</v>
      </c>
      <c r="F15" s="24">
        <f t="shared" si="1"/>
        <v>45900</v>
      </c>
      <c r="G15" s="22">
        <v>1890</v>
      </c>
      <c r="H15" s="23">
        <f t="shared" si="2"/>
        <v>189</v>
      </c>
      <c r="I15" s="24">
        <f t="shared" si="3"/>
        <v>25326</v>
      </c>
      <c r="J15" s="22">
        <v>193</v>
      </c>
      <c r="K15" s="24">
        <f t="shared" si="4"/>
        <v>11048.285</v>
      </c>
      <c r="L15" s="25">
        <f>Лист1!E15+Лист1!G15+Лист1!I15+Лист2!F15+Лист2!I15+Лист2!K15</f>
        <v>256576.14499999999</v>
      </c>
    </row>
    <row r="16" spans="1:13" ht="18">
      <c r="A16" s="1"/>
      <c r="B16" s="42">
        <v>11</v>
      </c>
      <c r="C16" s="39" t="s">
        <v>17</v>
      </c>
      <c r="D16" s="22">
        <v>8155</v>
      </c>
      <c r="E16" s="23">
        <f t="shared" si="0"/>
        <v>1631</v>
      </c>
      <c r="F16" s="24">
        <f t="shared" si="1"/>
        <v>293580</v>
      </c>
      <c r="G16" s="22">
        <v>12430</v>
      </c>
      <c r="H16" s="23">
        <f t="shared" si="2"/>
        <v>1243</v>
      </c>
      <c r="I16" s="24">
        <f t="shared" si="3"/>
        <v>166562</v>
      </c>
      <c r="J16" s="22">
        <v>559</v>
      </c>
      <c r="K16" s="24">
        <f t="shared" si="4"/>
        <v>31999.954999999998</v>
      </c>
      <c r="L16" s="25">
        <f>Лист1!E16+Лист1!G16+Лист1!I16+Лист2!F16+Лист2!I16+Лист2!K16</f>
        <v>1665717.2450000001</v>
      </c>
    </row>
    <row r="17" spans="1:12" ht="18">
      <c r="A17" s="1"/>
      <c r="B17" s="42">
        <v>12</v>
      </c>
      <c r="C17" s="39" t="s">
        <v>18</v>
      </c>
      <c r="D17" s="22">
        <v>5090</v>
      </c>
      <c r="E17" s="23">
        <f t="shared" si="0"/>
        <v>1018</v>
      </c>
      <c r="F17" s="24">
        <f t="shared" si="1"/>
        <v>183240</v>
      </c>
      <c r="G17" s="22">
        <v>7620</v>
      </c>
      <c r="H17" s="23">
        <f t="shared" si="2"/>
        <v>762</v>
      </c>
      <c r="I17" s="24">
        <f t="shared" si="3"/>
        <v>102108</v>
      </c>
      <c r="J17" s="22">
        <v>262</v>
      </c>
      <c r="K17" s="24">
        <f t="shared" si="4"/>
        <v>14998.189999999999</v>
      </c>
      <c r="L17" s="25">
        <f>Лист1!E17+Лист1!G17+Лист1!I17+Лист2!F17+Лист2!I17+Лист2!K17</f>
        <v>1323906.3999999999</v>
      </c>
    </row>
    <row r="18" spans="1:12" ht="18">
      <c r="A18" s="1"/>
      <c r="B18" s="42">
        <v>13</v>
      </c>
      <c r="C18" s="39" t="s">
        <v>19</v>
      </c>
      <c r="D18" s="22">
        <v>10060</v>
      </c>
      <c r="E18" s="23">
        <f t="shared" si="0"/>
        <v>2012</v>
      </c>
      <c r="F18" s="24">
        <f t="shared" si="1"/>
        <v>362160</v>
      </c>
      <c r="G18" s="22">
        <v>15060</v>
      </c>
      <c r="H18" s="23">
        <f t="shared" si="2"/>
        <v>1506</v>
      </c>
      <c r="I18" s="24">
        <f t="shared" si="3"/>
        <v>201804</v>
      </c>
      <c r="J18" s="22">
        <v>688</v>
      </c>
      <c r="K18" s="24">
        <f t="shared" si="4"/>
        <v>39384.559999999998</v>
      </c>
      <c r="L18" s="25">
        <f>Лист1!E18+Лист1!G18+Лист1!I18+Лист2!F18+Лист2!I18+Лист2!K18</f>
        <v>1797595.7000000002</v>
      </c>
    </row>
    <row r="19" spans="1:12" ht="18">
      <c r="A19" s="1"/>
      <c r="B19" s="42">
        <v>14</v>
      </c>
      <c r="C19" s="39" t="s">
        <v>20</v>
      </c>
      <c r="D19" s="22">
        <v>9070</v>
      </c>
      <c r="E19" s="23">
        <f t="shared" si="0"/>
        <v>1814</v>
      </c>
      <c r="F19" s="24">
        <f t="shared" si="1"/>
        <v>326520</v>
      </c>
      <c r="G19" s="22">
        <v>13570</v>
      </c>
      <c r="H19" s="23">
        <f t="shared" si="2"/>
        <v>1357</v>
      </c>
      <c r="I19" s="24">
        <f t="shared" si="3"/>
        <v>181838</v>
      </c>
      <c r="J19" s="22">
        <v>621</v>
      </c>
      <c r="K19" s="24">
        <f t="shared" si="4"/>
        <v>35549.144999999997</v>
      </c>
      <c r="L19" s="25">
        <f>Лист1!E19+Лист1!G19+Лист1!I19+Лист2!F19+Лист2!I19+Лист2!K19</f>
        <v>1704665.3149999999</v>
      </c>
    </row>
    <row r="20" spans="1:12" ht="18">
      <c r="A20" s="1"/>
      <c r="B20" s="42">
        <v>15</v>
      </c>
      <c r="C20" s="39" t="s">
        <v>21</v>
      </c>
      <c r="D20" s="22">
        <v>1375</v>
      </c>
      <c r="E20" s="23">
        <f t="shared" si="0"/>
        <v>275</v>
      </c>
      <c r="F20" s="24">
        <f t="shared" si="1"/>
        <v>49500</v>
      </c>
      <c r="G20" s="22">
        <v>2050</v>
      </c>
      <c r="H20" s="23">
        <f t="shared" si="2"/>
        <v>205</v>
      </c>
      <c r="I20" s="24">
        <f t="shared" si="3"/>
        <v>27470</v>
      </c>
      <c r="J20" s="22">
        <v>31</v>
      </c>
      <c r="K20" s="24">
        <f t="shared" si="4"/>
        <v>1774.595</v>
      </c>
      <c r="L20" s="25">
        <f>Лист1!E20+Лист1!G20+Лист1!I20+Лист2!F20+Лист2!I20+Лист2!K20</f>
        <v>268985.54499999998</v>
      </c>
    </row>
    <row r="21" spans="1:12" ht="18">
      <c r="A21" s="1"/>
      <c r="B21" s="42">
        <v>16</v>
      </c>
      <c r="C21" s="39" t="s">
        <v>22</v>
      </c>
      <c r="D21" s="22">
        <v>2675</v>
      </c>
      <c r="E21" s="23">
        <f t="shared" si="0"/>
        <v>535</v>
      </c>
      <c r="F21" s="24">
        <f t="shared" si="1"/>
        <v>96300</v>
      </c>
      <c r="G21" s="22">
        <v>3990</v>
      </c>
      <c r="H21" s="23">
        <f t="shared" si="2"/>
        <v>399</v>
      </c>
      <c r="I21" s="24">
        <f t="shared" si="3"/>
        <v>53466</v>
      </c>
      <c r="J21" s="22">
        <v>24</v>
      </c>
      <c r="K21" s="24">
        <f t="shared" si="4"/>
        <v>1373.8799999999999</v>
      </c>
      <c r="L21" s="25">
        <f>Лист1!E21+Лист1!G21+Лист1!I21+Лист2!F21+Лист2!I21+Лист2!K21</f>
        <v>288568.81</v>
      </c>
    </row>
    <row r="22" spans="1:12" ht="18">
      <c r="A22" s="1"/>
      <c r="B22" s="42">
        <v>17</v>
      </c>
      <c r="C22" s="39" t="s">
        <v>23</v>
      </c>
      <c r="D22" s="22">
        <v>8625</v>
      </c>
      <c r="E22" s="23">
        <f t="shared" si="0"/>
        <v>1725</v>
      </c>
      <c r="F22" s="24">
        <f t="shared" si="1"/>
        <v>310500</v>
      </c>
      <c r="G22" s="22">
        <v>12890</v>
      </c>
      <c r="H22" s="23">
        <f t="shared" si="2"/>
        <v>1289</v>
      </c>
      <c r="I22" s="24">
        <f t="shared" si="3"/>
        <v>172726</v>
      </c>
      <c r="J22" s="22">
        <v>447</v>
      </c>
      <c r="K22" s="24">
        <f t="shared" si="4"/>
        <v>25588.514999999999</v>
      </c>
      <c r="L22" s="25">
        <f>Лист1!E22+Лист1!G22+Лист1!I22+Лист2!F22+Лист2!I22+Лист2!K22</f>
        <v>1429972.3149999999</v>
      </c>
    </row>
    <row r="23" spans="1:12" ht="18">
      <c r="A23" s="1"/>
      <c r="B23" s="42">
        <v>18</v>
      </c>
      <c r="C23" s="39" t="s">
        <v>24</v>
      </c>
      <c r="D23" s="22">
        <v>1230</v>
      </c>
      <c r="E23" s="23">
        <f t="shared" si="0"/>
        <v>246</v>
      </c>
      <c r="F23" s="24">
        <f t="shared" si="1"/>
        <v>44280</v>
      </c>
      <c r="G23" s="22">
        <v>1830</v>
      </c>
      <c r="H23" s="23">
        <f t="shared" si="2"/>
        <v>183</v>
      </c>
      <c r="I23" s="24">
        <f t="shared" si="3"/>
        <v>24522</v>
      </c>
      <c r="J23" s="22">
        <v>241</v>
      </c>
      <c r="K23" s="24">
        <f t="shared" si="4"/>
        <v>13796.045</v>
      </c>
      <c r="L23" s="25">
        <f>Лист1!E23+Лист1!G23+Лист1!I23+Лист2!F23+Лист2!I23+Лист2!K23</f>
        <v>389160.08500000002</v>
      </c>
    </row>
    <row r="24" spans="1:12" ht="18">
      <c r="A24" s="1"/>
      <c r="B24" s="42">
        <v>19</v>
      </c>
      <c r="C24" s="39" t="s">
        <v>25</v>
      </c>
      <c r="D24" s="22">
        <v>8970</v>
      </c>
      <c r="E24" s="23">
        <f t="shared" si="0"/>
        <v>1794</v>
      </c>
      <c r="F24" s="24">
        <f t="shared" si="1"/>
        <v>322920</v>
      </c>
      <c r="G24" s="22">
        <v>13430</v>
      </c>
      <c r="H24" s="23">
        <f t="shared" si="2"/>
        <v>1343</v>
      </c>
      <c r="I24" s="24">
        <f t="shared" si="3"/>
        <v>179962</v>
      </c>
      <c r="J24" s="22">
        <v>540</v>
      </c>
      <c r="K24" s="24">
        <f t="shared" si="4"/>
        <v>30912.3</v>
      </c>
      <c r="L24" s="25">
        <f>Лист1!E24+Лист1!G24+Лист1!I24+Лист2!F24+Лист2!I24+Лист2!K24</f>
        <v>1761064.85</v>
      </c>
    </row>
    <row r="25" spans="1:12" ht="18">
      <c r="A25" s="1"/>
      <c r="B25" s="42">
        <v>20</v>
      </c>
      <c r="C25" s="39" t="s">
        <v>26</v>
      </c>
      <c r="D25" s="22">
        <v>8905</v>
      </c>
      <c r="E25" s="23">
        <f t="shared" si="0"/>
        <v>1781</v>
      </c>
      <c r="F25" s="24">
        <f t="shared" si="1"/>
        <v>320580</v>
      </c>
      <c r="G25" s="22">
        <v>13310</v>
      </c>
      <c r="H25" s="23">
        <f t="shared" si="2"/>
        <v>1331</v>
      </c>
      <c r="I25" s="24">
        <f t="shared" si="3"/>
        <v>178354</v>
      </c>
      <c r="J25" s="22">
        <v>500</v>
      </c>
      <c r="K25" s="24">
        <f t="shared" si="4"/>
        <v>28622.5</v>
      </c>
      <c r="L25" s="25">
        <f>Лист1!E25+Лист1!G25+Лист1!I25+Лист2!F25+Лист2!I25+Лист2!K25</f>
        <v>1538200.53</v>
      </c>
    </row>
    <row r="26" spans="1:12" ht="18">
      <c r="A26" s="1"/>
      <c r="B26" s="42">
        <v>21</v>
      </c>
      <c r="C26" s="39" t="s">
        <v>27</v>
      </c>
      <c r="D26" s="22">
        <v>1575</v>
      </c>
      <c r="E26" s="23">
        <f t="shared" si="0"/>
        <v>315</v>
      </c>
      <c r="F26" s="24">
        <f t="shared" si="1"/>
        <v>56700</v>
      </c>
      <c r="G26" s="22">
        <v>2000</v>
      </c>
      <c r="H26" s="23">
        <f t="shared" si="2"/>
        <v>200</v>
      </c>
      <c r="I26" s="24">
        <f t="shared" si="3"/>
        <v>26800</v>
      </c>
      <c r="J26" s="22">
        <v>97</v>
      </c>
      <c r="K26" s="24">
        <f t="shared" si="4"/>
        <v>5552.7649999999994</v>
      </c>
      <c r="L26" s="25">
        <f>Лист1!E26+Лист1!G26+Лист1!I26+Лист2!F26+Лист2!I26+Лист2!K26</f>
        <v>398729.57500000001</v>
      </c>
    </row>
    <row r="27" spans="1:12" ht="18">
      <c r="A27" s="1"/>
      <c r="B27" s="42">
        <v>22</v>
      </c>
      <c r="C27" s="39" t="s">
        <v>28</v>
      </c>
      <c r="D27" s="22">
        <v>1315</v>
      </c>
      <c r="E27" s="23">
        <f t="shared" si="0"/>
        <v>263</v>
      </c>
      <c r="F27" s="24">
        <f t="shared" si="1"/>
        <v>47340</v>
      </c>
      <c r="G27" s="22">
        <v>1970</v>
      </c>
      <c r="H27" s="23">
        <f t="shared" si="2"/>
        <v>197</v>
      </c>
      <c r="I27" s="24">
        <f t="shared" si="3"/>
        <v>26398</v>
      </c>
      <c r="J27" s="22">
        <v>2</v>
      </c>
      <c r="K27" s="24">
        <f t="shared" si="4"/>
        <v>114.49</v>
      </c>
      <c r="L27" s="25">
        <f>Лист1!E27+Лист1!G27+Лист1!I27+Лист2!F27+Лист2!I27+Лист2!K27</f>
        <v>260906.07</v>
      </c>
    </row>
    <row r="28" spans="1:12" ht="18">
      <c r="A28" s="1"/>
      <c r="B28" s="42">
        <v>23</v>
      </c>
      <c r="C28" s="39" t="s">
        <v>29</v>
      </c>
      <c r="D28" s="22">
        <v>715</v>
      </c>
      <c r="E28" s="23">
        <f t="shared" si="0"/>
        <v>143</v>
      </c>
      <c r="F28" s="24">
        <f t="shared" si="1"/>
        <v>25740</v>
      </c>
      <c r="G28" s="22">
        <v>1060</v>
      </c>
      <c r="H28" s="23">
        <f t="shared" si="2"/>
        <v>106</v>
      </c>
      <c r="I28" s="24">
        <f t="shared" si="3"/>
        <v>14204</v>
      </c>
      <c r="J28" s="22">
        <v>198</v>
      </c>
      <c r="K28" s="24">
        <f t="shared" si="4"/>
        <v>11334.51</v>
      </c>
      <c r="L28" s="25">
        <f>Лист1!E28+Лист1!G28+Лист1!I28+Лист2!F28+Лист2!I28+Лист2!K28</f>
        <v>295418.19</v>
      </c>
    </row>
    <row r="29" spans="1:12" ht="18">
      <c r="A29" s="1"/>
      <c r="B29" s="42">
        <v>24</v>
      </c>
      <c r="C29" s="39" t="s">
        <v>30</v>
      </c>
      <c r="D29" s="22">
        <v>8630</v>
      </c>
      <c r="E29" s="23">
        <f t="shared" si="0"/>
        <v>1726</v>
      </c>
      <c r="F29" s="24">
        <f t="shared" si="1"/>
        <v>310680</v>
      </c>
      <c r="G29" s="22">
        <v>12940</v>
      </c>
      <c r="H29" s="23">
        <f t="shared" si="2"/>
        <v>1294</v>
      </c>
      <c r="I29" s="24">
        <f t="shared" si="3"/>
        <v>173396</v>
      </c>
      <c r="J29" s="22">
        <v>745</v>
      </c>
      <c r="K29" s="24">
        <f t="shared" si="4"/>
        <v>42647.525000000001</v>
      </c>
      <c r="L29" s="25">
        <f>Лист1!E29+Лист1!G29+Лист1!I29+Лист2!F29+Лист2!I29+Лист2!K29</f>
        <v>1575791.5249999999</v>
      </c>
    </row>
    <row r="30" spans="1:12" ht="18.600000000000001" thickBot="1">
      <c r="A30" s="1"/>
      <c r="B30" s="43">
        <v>25</v>
      </c>
      <c r="C30" s="40" t="s">
        <v>31</v>
      </c>
      <c r="D30" s="26">
        <v>26150</v>
      </c>
      <c r="E30" s="27">
        <f t="shared" si="0"/>
        <v>5230</v>
      </c>
      <c r="F30" s="28">
        <f t="shared" si="1"/>
        <v>941400</v>
      </c>
      <c r="G30" s="26">
        <v>39120</v>
      </c>
      <c r="H30" s="27">
        <f t="shared" si="2"/>
        <v>3912</v>
      </c>
      <c r="I30" s="28">
        <f t="shared" si="3"/>
        <v>524208</v>
      </c>
      <c r="J30" s="26">
        <v>884</v>
      </c>
      <c r="K30" s="28">
        <f t="shared" si="4"/>
        <v>50604.579999999994</v>
      </c>
      <c r="L30" s="29">
        <f>Лист1!E30+Лист1!G30+Лист1!I30+Лист2!F30+Лист2!I30+Лист2!K30</f>
        <v>3802648.83</v>
      </c>
    </row>
    <row r="31" spans="1:12" ht="21" thickBot="1">
      <c r="A31" s="4"/>
      <c r="B31" s="54" t="s">
        <v>32</v>
      </c>
      <c r="C31" s="64"/>
      <c r="D31" s="30">
        <f t="shared" ref="D31:L31" si="5">SUM(D6:D30)</f>
        <v>135300</v>
      </c>
      <c r="E31" s="30">
        <f t="shared" si="5"/>
        <v>27060</v>
      </c>
      <c r="F31" s="31">
        <f t="shared" si="5"/>
        <v>4870800</v>
      </c>
      <c r="G31" s="30">
        <f t="shared" si="5"/>
        <v>202450</v>
      </c>
      <c r="H31" s="30">
        <f t="shared" si="5"/>
        <v>20245</v>
      </c>
      <c r="I31" s="31">
        <f t="shared" si="5"/>
        <v>2712830</v>
      </c>
      <c r="J31" s="30">
        <f t="shared" si="5"/>
        <v>7998</v>
      </c>
      <c r="K31" s="31">
        <f t="shared" si="5"/>
        <v>457845.51</v>
      </c>
      <c r="L31" s="32">
        <f t="shared" si="5"/>
        <v>23935884.129999995</v>
      </c>
    </row>
    <row r="32" spans="1:12" ht="17.25" customHeight="1">
      <c r="A32" s="5"/>
      <c r="B32" s="5"/>
      <c r="C32" s="6"/>
      <c r="D32" s="7"/>
      <c r="E32" s="7"/>
      <c r="F32" s="7"/>
      <c r="G32" s="7"/>
      <c r="H32" s="7"/>
      <c r="I32" s="7"/>
      <c r="J32" s="7"/>
      <c r="K32" s="7"/>
      <c r="L32" s="7"/>
    </row>
    <row r="33" spans="2:12" ht="14.25" customHeight="1"/>
    <row r="34" spans="2:12" ht="50.25" customHeight="1">
      <c r="B34" s="69" t="s">
        <v>33</v>
      </c>
      <c r="C34" s="69"/>
      <c r="D34" s="69"/>
      <c r="E34" s="9"/>
      <c r="F34" s="9"/>
      <c r="G34" s="9"/>
      <c r="H34" s="9"/>
      <c r="I34" s="9"/>
      <c r="J34" s="9"/>
      <c r="K34" s="9"/>
      <c r="L34" s="10" t="s">
        <v>34</v>
      </c>
    </row>
    <row r="35" spans="2:12" ht="14.25" customHeight="1"/>
    <row r="36" spans="2:12" ht="14.25" customHeight="1"/>
    <row r="37" spans="2:12" ht="14.25" customHeight="1"/>
    <row r="38" spans="2:12" ht="14.25" customHeight="1"/>
    <row r="39" spans="2:12" ht="14.25" customHeight="1"/>
    <row r="40" spans="2:12" ht="14.25" customHeight="1"/>
    <row r="41" spans="2:12" ht="14.25" customHeight="1"/>
    <row r="42" spans="2:12" ht="14.25" customHeight="1"/>
    <row r="43" spans="2:12" ht="14.25" customHeight="1"/>
    <row r="44" spans="2:12" ht="14.25" customHeight="1"/>
    <row r="45" spans="2:12" ht="14.25" customHeight="1"/>
    <row r="46" spans="2:12" ht="14.25" customHeight="1"/>
    <row r="47" spans="2:12" ht="14.25" customHeight="1"/>
    <row r="48" spans="2: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B31:C31"/>
    <mergeCell ref="B34:D34"/>
    <mergeCell ref="B2:L2"/>
    <mergeCell ref="B3:B4"/>
    <mergeCell ref="C3:C4"/>
    <mergeCell ref="D3:F3"/>
    <mergeCell ref="G3:I3"/>
    <mergeCell ref="J3:K3"/>
    <mergeCell ref="L3:L4"/>
  </mergeCells>
  <pageMargins left="0.7" right="0.7" top="0.75" bottom="0.75" header="0.3" footer="0.3"/>
  <pageSetup paperSize="9" scale="38" orientation="landscape" r:id="rId1"/>
  <ignoredErrors>
    <ignoredError sqref="D31:L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Лист1</vt:lpstr>
      <vt:lpstr>Лист2</vt:lpstr>
      <vt:lpstr>Лист1!Область_друку</vt:lpstr>
      <vt:lpstr>Лист2!Область_друку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i.bila@medzakupivli.com</cp:lastModifiedBy>
  <cp:lastPrinted>2024-03-15T14:59:07Z</cp:lastPrinted>
  <dcterms:created xsi:type="dcterms:W3CDTF">2021-10-04T14:29:35Z</dcterms:created>
  <dcterms:modified xsi:type="dcterms:W3CDTF">2024-03-15T14:59:55Z</dcterms:modified>
</cp:coreProperties>
</file>