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y.maidaniuk\Desktop\y.maidaniuk\Розподіл 2023\15.03.2024\"/>
    </mc:Choice>
  </mc:AlternateContent>
  <xr:revisionPtr revIDLastSave="0" documentId="13_ncr:1_{EA15E664-676E-47F5-B137-BE82E9E14E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Розподіл" sheetId="1" r:id="rId1"/>
  </sheets>
  <definedNames>
    <definedName name="_xlnm.Print_Area" localSheetId="0">Розподіл!$A$1:$Q$38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AD8" i="1" s="1"/>
  <c r="E9" i="1"/>
  <c r="E10" i="1"/>
  <c r="AD10" i="1" s="1"/>
  <c r="E11" i="1"/>
  <c r="AD11" i="1" s="1"/>
  <c r="E12" i="1"/>
  <c r="AD12" i="1" s="1"/>
  <c r="E13" i="1"/>
  <c r="E14" i="1"/>
  <c r="E15" i="1"/>
  <c r="E16" i="1"/>
  <c r="AD16" i="1" s="1"/>
  <c r="E17" i="1"/>
  <c r="E18" i="1"/>
  <c r="E19" i="1"/>
  <c r="E20" i="1"/>
  <c r="AD20" i="1" s="1"/>
  <c r="E21" i="1"/>
  <c r="E22" i="1"/>
  <c r="E23" i="1"/>
  <c r="E24" i="1"/>
  <c r="AD24" i="1" s="1"/>
  <c r="E25" i="1"/>
  <c r="E26" i="1"/>
  <c r="E27" i="1"/>
  <c r="E28" i="1"/>
  <c r="AD28" i="1" s="1"/>
  <c r="E29" i="1"/>
  <c r="E30" i="1"/>
  <c r="E31" i="1"/>
  <c r="E32" i="1"/>
  <c r="AD32" i="1" s="1"/>
  <c r="E33" i="1"/>
  <c r="E34" i="1"/>
  <c r="E35" i="1"/>
  <c r="E36" i="1"/>
  <c r="AD9" i="1"/>
  <c r="AD13" i="1"/>
  <c r="AD14" i="1"/>
  <c r="AD15" i="1"/>
  <c r="AD17" i="1"/>
  <c r="AD18" i="1"/>
  <c r="AD19" i="1"/>
  <c r="AD21" i="1"/>
  <c r="AD22" i="1"/>
  <c r="AD23" i="1"/>
  <c r="AD25" i="1"/>
  <c r="AD26" i="1"/>
  <c r="AD27" i="1"/>
  <c r="AD29" i="1"/>
  <c r="AD30" i="1"/>
  <c r="AD31" i="1"/>
  <c r="AD33" i="1"/>
  <c r="AD34" i="1"/>
  <c r="AD35" i="1"/>
  <c r="W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7" i="1"/>
  <c r="E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7" i="1"/>
  <c r="AB36" i="1"/>
  <c r="AC36" i="1" s="1"/>
  <c r="Z36" i="1"/>
  <c r="AA36" i="1" s="1"/>
  <c r="X36" i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7" i="1"/>
  <c r="V36" i="1" l="1"/>
  <c r="T36" i="1"/>
  <c r="R36" i="1"/>
  <c r="I9" i="1"/>
  <c r="F3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U36" i="1" l="1"/>
  <c r="S36" i="1"/>
  <c r="L36" i="1"/>
  <c r="P36" i="1"/>
  <c r="N36" i="1"/>
  <c r="J36" i="1"/>
  <c r="H36" i="1"/>
  <c r="O36" i="1" l="1"/>
  <c r="M36" i="1"/>
  <c r="Q36" i="1"/>
  <c r="K36" i="1"/>
  <c r="I36" i="1"/>
  <c r="G36" i="1" l="1"/>
  <c r="AD7" i="1"/>
  <c r="AD36" i="1" s="1"/>
</calcChain>
</file>

<file path=xl/sharedStrings.xml><?xml version="1.0" encoding="utf-8"?>
<sst xmlns="http://schemas.openxmlformats.org/spreadsheetml/2006/main" count="76" uniqueCount="54">
  <si>
    <t>№ з/п</t>
  </si>
  <si>
    <t>Адміністративно-
територіальні одиниці/ заклад охорони здоров'я</t>
  </si>
  <si>
    <t xml:space="preserve">Загальна вартість, грн </t>
  </si>
  <si>
    <t>в-сть, 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</si>
  <si>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</si>
  <si>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</si>
  <si>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</si>
  <si>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</si>
  <si>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</si>
  <si>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</si>
  <si>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</si>
  <si>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</si>
  <si>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</si>
  <si>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</si>
  <si>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</si>
  <si>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</si>
  <si>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</si>
  <si>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</si>
  <si>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</si>
  <si>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</si>
  <si>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</si>
  <si>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</si>
  <si>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</si>
  <si>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</si>
  <si>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</si>
  <si>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</si>
  <si>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</si>
  <si>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</si>
  <si>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Місто Київ</t>
  </si>
  <si>
    <t>ДУ «Науково-практичний медичний центр дитячої кардіології та кардіохірургії» МОЗ України</t>
  </si>
  <si>
    <t>ДУ «Інститут серця МОЗ України»</t>
  </si>
  <si>
    <t>Всього</t>
  </si>
  <si>
    <t>Національний інститут раку</t>
  </si>
  <si>
    <t>НДСЛ Охматдит МОЗ України</t>
  </si>
  <si>
    <t>к-сть упаковок</t>
  </si>
  <si>
    <t>Розподіл реагентів та витратних матеріалів сумісних з приладом cobas s201, закуплених за кошти Державного бюджету на 2023 рік за бюджетною програмою КПКВК 2301400 «Забезпечення медичних заходів програмного характеру» за напрямом «Закупівля лікарських засобів, медичних виробів, інших товарів і послуг» у частині «Медичні вироби для забезпечення розвитку донорства крові та її компонентів. Реагенти та витратні матеріали, сумісні з приладом cobas s201»</t>
  </si>
  <si>
    <t xml:space="preserve">Генеральний директор </t>
  </si>
  <si>
    <t>Едем АДАМАНОВ</t>
  </si>
  <si>
    <t>Набір реагентів cobas®
TaqScreen для мультиплексної
детекції (MPX), в2.0 
(Тест для виявлення РНК ВІЛ-1, ВІЛ-2; РНК вірусу гепатиту С, ДНК вірусу гепатиту В на системі cobas s 201, 96 тестів, cobas® TaqScreen MPX Тест, версія 2, 96 тестів, або еквівалент)
Виробник: Рош Молекулар Системс Інк., CША
Ціна за упаковку - 81 861,00 грн
(mnn id: 14864)</t>
  </si>
  <si>
    <t>Контрольний набір реагентів
cobas® TaqScreen для мультиплексної детекції (MPX), версія 2.0 
(Набір контролів для тесту T-SCRN MPX v 2.0, 6 наборів, cobas® TaqScreen MPX контрольний набір, версія 2, 3 по 6 флаконів по 1,6 мл, або еквівалент)
Виробник: Рош Молекулар Системс Інк., CША
Ціна за упаковку - 81 861,00 грн
(mnn id: 14865)</t>
  </si>
  <si>
    <t>Пристрій для підготовки зразку
(Пристрій для підготовки зразка/Specific sample processing unit (SPU), cobas®, 12 по 24 штуки, або еквівалент) 
Виробник: Рош Молекулар Системс Інк., CША/Швейцарія 
Ціна за упаковку - 6 410,00 грн
(mnn id: 14866)</t>
  </si>
  <si>
    <t>Вхідні S – трубки 12 x 24 шт
(Вхідні S-трубки 12 по 24 штуки + Barcode Flips/S-Tube Input, cobas®, або еквівалент)
Виробник: Рош Молекулар Системс Інк., CША/Швейцарія 
Ціна за упаковку - 6 202,00 грн
(mnn id: 14867)</t>
  </si>
  <si>
    <t>Наконечники K - tips
(Наконечники K-tips/K-Tip, cobas®, 12 по 36 штук, або еквівалент)
Виробник: Рош Молекулар Системс Інк., CША/Німеччина
Ціна за упаковку - 3 790,00 грн
(mnn id: 14868)</t>
  </si>
  <si>
    <t>Пробірка K-tube 12x96
(Пробірка K-tube /K-Tube Rack, cobas®, 12 по 96 штук, або еквівалент)
Виробник: Рош Молекулар Системс Інк.,
CША/Швейцарія
Ціна за упаковку - 5 514,00 грн
(mnn id: 14869)</t>
  </si>
  <si>
    <t>Промивний реагент для тесту для прямого кількісного визначення ДНК парвовірусу
В19 генотипів 1, 2, і 3 та прямого якісного виявлення РНК вірусу гепатиту А генотипів І, II, III в плазмі крові людини 
(Промивочний реагент для тесту для прямого кількісного визначення ДНК парвовірусу В19 генотипів 1, 2, і 3 та прямого якісного виявлення РНК вірусу гепатиту А генотипів I, II, III у плазмі крові людини, cobas® TaqScreen WashReagent, 5,1 л, або еквівалент)
Виробник: Рош Молекулар Системс Інк.,
CША
Ціна за упаковку - 67 108,00 грн
(mnn id: 14870)</t>
  </si>
  <si>
    <t>Пластиковий пакет для відходів
(10 шт в рулоні) 
(Пластиковий лоток Hamilton Star, cobas®, 10 одиниць, або еквівалент) 
Виробник: Хамілтон Бонадуц АГ,
Швейцарія/США
Ціна за упаковку - 2 818,00 грн
(mnn id: 14873)</t>
  </si>
  <si>
    <t>Наконечники Tip CORE TIPS з фільтром
 (Наконечник з фільтром Hamilton Star, cobas® 3, 840 одиниць, або еквівалент) 
Виробник: Хамілтон Бонадуц АГ,
Швейцарія
Ціна за упаковку - 16 053,00 грн
(mnn id: 14874)</t>
  </si>
  <si>
    <t>Контейнер для відходів
(Контейнер для відходів Waste bag biohazard, 25 штук, або еквівалент) 
Виробник: Рош Діагностикс ГмбХ,
Німеччина
Ціна за упаковку -2 019,00 грн
(mnn id: 14875)</t>
  </si>
  <si>
    <t>к-сть штук</t>
  </si>
  <si>
    <t>к-сть наборів</t>
  </si>
  <si>
    <t>Верифікаційний розчин для s201 Verification solution, 250 мл або еквівілент
(Верифікаційний розчин для s201 Verification solution, 250 мл або еквівілент)
Виробник: Рош Діагностикс ГмбХ,
Німеччина
Ціна за штуку - 11 200,00 грн
(mnn id: 14876)</t>
  </si>
  <si>
    <t>Набір для обслуговування COBAS AmpliPrep
(Сервісний набір Kit Maintenance CAP SM для s201, або еквівалент) 
Виробник:  Рош Діагностикс ГмбХ,
Німеччина/Швейцарія
Ціна за набор -7 840,00 грн
(mnn id: 14877)</t>
  </si>
  <si>
    <t>Набір для обслуговування CAP ESM 
(Kit Maintenance CAP ESM для s201, або еквівалент) 
Виробник: Рош Діагностикс ГмбХ,
Німеччина/Швейцарія
Ціна за набор -63 388,00 грн
(mnn id: 14878)</t>
  </si>
  <si>
    <t>ЗАТВЕРДЖЕНО
наказ державного підприємства 
«Медичні закупівлі України»
від 18 березня 2024 року  №278-Р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</si>
</sst>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7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3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3" xfId="0" applyFill="1" applyBorder="1"/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4" fontId="1" fillId="3" borderId="31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12" fillId="3" borderId="4" xfId="0" applyFont="1" applyFill="1" applyBorder="1"/>
    <xf numFmtId="0" fontId="1" fillId="3" borderId="8" xfId="0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/>
    <xf numFmtId="0" fontId="8" fillId="3" borderId="0" xfId="0" applyFont="1" applyFill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vertical="center"/>
    </xf>
    <xf numFmtId="1" fontId="5" fillId="3" borderId="36" xfId="0" applyNumberFormat="1" applyFont="1" applyFill="1" applyBorder="1" applyAlignment="1">
      <alignment horizontal="center" vertical="center" wrapText="1"/>
    </xf>
    <xf numFmtId="4" fontId="3" fillId="3" borderId="4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1" fillId="3" borderId="37" xfId="0" applyNumberFormat="1" applyFont="1" applyFill="1" applyBorder="1" applyAlignment="1">
      <alignment horizontal="center" vertical="center" wrapText="1"/>
    </xf>
    <xf numFmtId="4" fontId="1" fillId="3" borderId="3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/>
    <xf numFmtId="0" fontId="3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4" fillId="3" borderId="17" xfId="0" applyFont="1" applyFill="1" applyBorder="1"/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0" fontId="6" fillId="3" borderId="15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3"/>
  <sheetViews>
    <sheetView tabSelected="1" topLeftCell="Q1" zoomScale="40" zoomScaleNormal="40" zoomScaleSheetLayoutView="85" workbookViewId="0">
      <selection activeCell="B3" sqref="B3:AD3"/>
    </sheetView>
  </sheetViews>
  <sheetFormatPr defaultColWidth="14.453125" defaultRowHeight="15" customHeight="1"/>
  <cols>
    <col min="1" max="2" width="5.36328125" style="14" customWidth="1"/>
    <col min="3" max="3" width="55.6328125" style="14" customWidth="1"/>
    <col min="4" max="13" width="23.08984375" style="14" customWidth="1"/>
    <col min="14" max="15" width="25.6328125" style="14" customWidth="1"/>
    <col min="16" max="16" width="26.1796875" style="14" customWidth="1"/>
    <col min="17" max="17" width="27.36328125" style="14" customWidth="1"/>
    <col min="18" max="18" width="26.1796875" style="14" customWidth="1"/>
    <col min="19" max="19" width="27.36328125" style="14" customWidth="1"/>
    <col min="20" max="20" width="26.1796875" style="14" customWidth="1"/>
    <col min="21" max="21" width="27.36328125" style="14" customWidth="1"/>
    <col min="22" max="22" width="26.1796875" style="14" customWidth="1"/>
    <col min="23" max="29" width="27.36328125" style="14" customWidth="1"/>
    <col min="30" max="30" width="43" style="14" customWidth="1"/>
    <col min="31" max="16384" width="14.453125" style="14"/>
  </cols>
  <sheetData>
    <row r="1" spans="1:31" ht="27" customHeight="1">
      <c r="P1" s="82"/>
      <c r="Q1" s="82"/>
      <c r="R1" s="82"/>
      <c r="S1" s="82"/>
      <c r="T1" s="82"/>
      <c r="U1" s="82"/>
      <c r="V1" s="82"/>
      <c r="W1" s="82"/>
      <c r="X1" s="53"/>
      <c r="Y1" s="53"/>
      <c r="Z1" s="53"/>
      <c r="AA1" s="53"/>
      <c r="AB1" s="53"/>
      <c r="AC1" s="53"/>
    </row>
    <row r="2" spans="1:31" ht="94.25" customHeight="1">
      <c r="A2" s="13"/>
      <c r="B2" s="1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71"/>
      <c r="Q2" s="72"/>
      <c r="T2" s="71"/>
      <c r="U2" s="72"/>
      <c r="V2" s="71"/>
      <c r="W2" s="72"/>
      <c r="X2" s="13"/>
      <c r="Y2" s="13"/>
      <c r="Z2" s="13"/>
      <c r="AA2" s="13"/>
      <c r="AB2" s="13"/>
      <c r="AC2" s="13"/>
      <c r="AD2" s="12" t="s">
        <v>53</v>
      </c>
      <c r="AE2" s="27"/>
    </row>
    <row r="3" spans="1:31" ht="96" customHeight="1" thickBot="1">
      <c r="A3" s="28"/>
      <c r="B3" s="81" t="s">
        <v>35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1" ht="408.65" customHeight="1" thickBot="1">
      <c r="A4" s="29"/>
      <c r="B4" s="75" t="s">
        <v>0</v>
      </c>
      <c r="C4" s="77" t="s">
        <v>1</v>
      </c>
      <c r="D4" s="68" t="s">
        <v>38</v>
      </c>
      <c r="E4" s="78"/>
      <c r="F4" s="68" t="s">
        <v>39</v>
      </c>
      <c r="G4" s="78"/>
      <c r="H4" s="68" t="s">
        <v>40</v>
      </c>
      <c r="I4" s="78"/>
      <c r="J4" s="68" t="s">
        <v>41</v>
      </c>
      <c r="K4" s="78"/>
      <c r="L4" s="68" t="s">
        <v>42</v>
      </c>
      <c r="M4" s="78"/>
      <c r="N4" s="68" t="s">
        <v>43</v>
      </c>
      <c r="O4" s="78"/>
      <c r="P4" s="68" t="s">
        <v>44</v>
      </c>
      <c r="Q4" s="69"/>
      <c r="R4" s="68" t="s">
        <v>45</v>
      </c>
      <c r="S4" s="69"/>
      <c r="T4" s="68" t="s">
        <v>46</v>
      </c>
      <c r="U4" s="69"/>
      <c r="V4" s="68" t="s">
        <v>47</v>
      </c>
      <c r="W4" s="70"/>
      <c r="X4" s="68" t="s">
        <v>50</v>
      </c>
      <c r="Y4" s="69"/>
      <c r="Z4" s="68" t="s">
        <v>51</v>
      </c>
      <c r="AA4" s="70"/>
      <c r="AB4" s="68" t="s">
        <v>52</v>
      </c>
      <c r="AC4" s="70"/>
      <c r="AD4" s="79" t="s">
        <v>2</v>
      </c>
    </row>
    <row r="5" spans="1:31" ht="21" customHeight="1" thickBot="1">
      <c r="A5" s="29"/>
      <c r="B5" s="76"/>
      <c r="C5" s="76"/>
      <c r="D5" s="1" t="s">
        <v>34</v>
      </c>
      <c r="E5" s="6" t="s">
        <v>3</v>
      </c>
      <c r="F5" s="1" t="s">
        <v>34</v>
      </c>
      <c r="G5" s="6" t="s">
        <v>3</v>
      </c>
      <c r="H5" s="30" t="s">
        <v>34</v>
      </c>
      <c r="I5" s="31" t="s">
        <v>3</v>
      </c>
      <c r="J5" s="11" t="s">
        <v>34</v>
      </c>
      <c r="K5" s="6" t="s">
        <v>3</v>
      </c>
      <c r="L5" s="30" t="s">
        <v>34</v>
      </c>
      <c r="M5" s="31" t="s">
        <v>3</v>
      </c>
      <c r="N5" s="11" t="s">
        <v>34</v>
      </c>
      <c r="O5" s="6" t="s">
        <v>3</v>
      </c>
      <c r="P5" s="9" t="s">
        <v>34</v>
      </c>
      <c r="Q5" s="10" t="s">
        <v>3</v>
      </c>
      <c r="R5" s="9" t="s">
        <v>34</v>
      </c>
      <c r="S5" s="10" t="s">
        <v>3</v>
      </c>
      <c r="T5" s="9" t="s">
        <v>34</v>
      </c>
      <c r="U5" s="10" t="s">
        <v>3</v>
      </c>
      <c r="V5" s="9" t="s">
        <v>34</v>
      </c>
      <c r="W5" s="32" t="s">
        <v>3</v>
      </c>
      <c r="X5" s="9" t="s">
        <v>48</v>
      </c>
      <c r="Y5" s="32" t="s">
        <v>3</v>
      </c>
      <c r="Z5" s="9" t="s">
        <v>49</v>
      </c>
      <c r="AA5" s="32" t="s">
        <v>3</v>
      </c>
      <c r="AB5" s="9" t="s">
        <v>49</v>
      </c>
      <c r="AC5" s="32" t="s">
        <v>3</v>
      </c>
      <c r="AD5" s="80"/>
    </row>
    <row r="6" spans="1:31" ht="12" customHeight="1" thickBot="1">
      <c r="A6" s="33"/>
      <c r="B6" s="34">
        <v>1</v>
      </c>
      <c r="C6" s="16">
        <v>2</v>
      </c>
      <c r="D6" s="16">
        <v>3</v>
      </c>
      <c r="E6" s="35">
        <v>4</v>
      </c>
      <c r="F6" s="16">
        <v>5</v>
      </c>
      <c r="G6" s="35">
        <v>6</v>
      </c>
      <c r="H6" s="16">
        <v>7</v>
      </c>
      <c r="I6" s="16">
        <v>8</v>
      </c>
      <c r="J6" s="36">
        <v>9</v>
      </c>
      <c r="K6" s="35">
        <v>10</v>
      </c>
      <c r="L6" s="35">
        <v>11</v>
      </c>
      <c r="M6" s="16">
        <v>12</v>
      </c>
      <c r="N6" s="36">
        <v>13</v>
      </c>
      <c r="O6" s="35">
        <v>14</v>
      </c>
      <c r="P6" s="16">
        <v>15</v>
      </c>
      <c r="Q6" s="16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16">
        <v>28</v>
      </c>
      <c r="AD6" s="62">
        <v>29</v>
      </c>
    </row>
    <row r="7" spans="1:31" ht="21.65" customHeight="1">
      <c r="A7" s="13"/>
      <c r="B7" s="37">
        <v>1</v>
      </c>
      <c r="C7" s="57" t="s">
        <v>4</v>
      </c>
      <c r="D7" s="39">
        <v>0</v>
      </c>
      <c r="E7" s="66">
        <f>D7*81861</f>
        <v>0</v>
      </c>
      <c r="F7" s="25">
        <v>8</v>
      </c>
      <c r="G7" s="38">
        <f>F7*81861</f>
        <v>654888</v>
      </c>
      <c r="H7" s="17">
        <v>4</v>
      </c>
      <c r="I7" s="18">
        <f>H7*6410</f>
        <v>25640</v>
      </c>
      <c r="J7" s="39">
        <v>7</v>
      </c>
      <c r="K7" s="38">
        <f>J7*6202</f>
        <v>43414</v>
      </c>
      <c r="L7" s="40">
        <v>2</v>
      </c>
      <c r="M7" s="18">
        <f>L7*3790</f>
        <v>7580</v>
      </c>
      <c r="N7" s="39">
        <v>1</v>
      </c>
      <c r="O7" s="38">
        <f>N7*5514</f>
        <v>5514</v>
      </c>
      <c r="P7" s="17">
        <v>0</v>
      </c>
      <c r="Q7" s="18">
        <f>P7*67108</f>
        <v>0</v>
      </c>
      <c r="R7" s="17">
        <v>0</v>
      </c>
      <c r="S7" s="18">
        <f>R7*2818</f>
        <v>0</v>
      </c>
      <c r="T7" s="17">
        <v>0</v>
      </c>
      <c r="U7" s="18">
        <f>T7*16053</f>
        <v>0</v>
      </c>
      <c r="V7" s="17">
        <v>0</v>
      </c>
      <c r="W7" s="38">
        <f>V7*2019</f>
        <v>0</v>
      </c>
      <c r="X7" s="17">
        <v>0</v>
      </c>
      <c r="Y7" s="38">
        <f>X7*11200</f>
        <v>0</v>
      </c>
      <c r="Z7" s="17">
        <v>0</v>
      </c>
      <c r="AA7" s="38">
        <f>Z7*7840</f>
        <v>0</v>
      </c>
      <c r="AB7" s="17">
        <v>0</v>
      </c>
      <c r="AC7" s="38">
        <f>AB7*63388</f>
        <v>0</v>
      </c>
      <c r="AD7" s="52">
        <f>E7+G7+I7+K7+M7+O7+Q7+S7+U7+W7+Y7+AA7+AC7</f>
        <v>737036</v>
      </c>
      <c r="AE7" s="43"/>
    </row>
    <row r="8" spans="1:31" ht="21.65" customHeight="1">
      <c r="A8" s="13"/>
      <c r="B8" s="41">
        <v>2</v>
      </c>
      <c r="C8" s="58" t="s">
        <v>5</v>
      </c>
      <c r="D8" s="55">
        <v>5</v>
      </c>
      <c r="E8" s="66">
        <f t="shared" ref="E8:E36" si="0">D8*81861</f>
        <v>409305</v>
      </c>
      <c r="F8" s="25">
        <v>5</v>
      </c>
      <c r="G8" s="38">
        <f t="shared" ref="G8:G35" si="1">F8*81861</f>
        <v>409305</v>
      </c>
      <c r="H8" s="17">
        <v>1</v>
      </c>
      <c r="I8" s="18">
        <f t="shared" ref="I8:I35" si="2">H8*6410</f>
        <v>6410</v>
      </c>
      <c r="J8" s="39">
        <v>2</v>
      </c>
      <c r="K8" s="38">
        <f t="shared" ref="K8:K35" si="3">J8*6202</f>
        <v>12404</v>
      </c>
      <c r="L8" s="40">
        <v>1</v>
      </c>
      <c r="M8" s="42">
        <f t="shared" ref="M8:M35" si="4">L8*3790</f>
        <v>3790</v>
      </c>
      <c r="N8" s="39">
        <v>1</v>
      </c>
      <c r="O8" s="38">
        <f t="shared" ref="O8:O35" si="5">N8*5514</f>
        <v>5514</v>
      </c>
      <c r="P8" s="17">
        <v>6</v>
      </c>
      <c r="Q8" s="18">
        <f t="shared" ref="Q8:Q35" si="6">P8*67108</f>
        <v>402648</v>
      </c>
      <c r="R8" s="17">
        <v>1</v>
      </c>
      <c r="S8" s="18">
        <f t="shared" ref="S8:S35" si="7">R8*2818</f>
        <v>2818</v>
      </c>
      <c r="T8" s="17">
        <v>2</v>
      </c>
      <c r="U8" s="18">
        <f t="shared" ref="U8:U35" si="8">T8*16053</f>
        <v>32106</v>
      </c>
      <c r="V8" s="17">
        <v>2</v>
      </c>
      <c r="W8" s="38">
        <f t="shared" ref="W8:W35" si="9">V8*2019</f>
        <v>4038</v>
      </c>
      <c r="X8" s="17">
        <v>1</v>
      </c>
      <c r="Y8" s="38">
        <f t="shared" ref="Y8:Y36" si="10">X8*11200</f>
        <v>11200</v>
      </c>
      <c r="Z8" s="17">
        <v>1</v>
      </c>
      <c r="AA8" s="38">
        <f t="shared" ref="AA8:AA36" si="11">Z8*7840</f>
        <v>7840</v>
      </c>
      <c r="AB8" s="17">
        <v>1</v>
      </c>
      <c r="AC8" s="38">
        <f t="shared" ref="AC8:AC36" si="12">AB8*63388</f>
        <v>63388</v>
      </c>
      <c r="AD8" s="64">
        <f t="shared" ref="AD8:AD35" si="13">E8+G8+I8+K8+M8+O8+Q8+S8+U8+W8+Y8+AA8+AC8</f>
        <v>1370766</v>
      </c>
      <c r="AE8" s="43"/>
    </row>
    <row r="9" spans="1:31" ht="21.65" customHeight="1">
      <c r="A9" s="13"/>
      <c r="B9" s="41">
        <v>3</v>
      </c>
      <c r="C9" s="59" t="s">
        <v>6</v>
      </c>
      <c r="D9" s="55">
        <v>5</v>
      </c>
      <c r="E9" s="66">
        <f t="shared" si="0"/>
        <v>409305</v>
      </c>
      <c r="F9" s="25">
        <v>13</v>
      </c>
      <c r="G9" s="38">
        <f t="shared" si="1"/>
        <v>1064193</v>
      </c>
      <c r="H9" s="17">
        <v>3</v>
      </c>
      <c r="I9" s="18">
        <f t="shared" si="2"/>
        <v>19230</v>
      </c>
      <c r="J9" s="39">
        <v>3</v>
      </c>
      <c r="K9" s="38">
        <f t="shared" si="3"/>
        <v>18606</v>
      </c>
      <c r="L9" s="40">
        <v>0</v>
      </c>
      <c r="M9" s="42">
        <f t="shared" si="4"/>
        <v>0</v>
      </c>
      <c r="N9" s="39">
        <v>2</v>
      </c>
      <c r="O9" s="38">
        <f t="shared" si="5"/>
        <v>11028</v>
      </c>
      <c r="P9" s="17">
        <v>3</v>
      </c>
      <c r="Q9" s="18">
        <f t="shared" si="6"/>
        <v>201324</v>
      </c>
      <c r="R9" s="17">
        <v>1</v>
      </c>
      <c r="S9" s="18">
        <f t="shared" si="7"/>
        <v>2818</v>
      </c>
      <c r="T9" s="17">
        <v>0</v>
      </c>
      <c r="U9" s="18">
        <f t="shared" si="8"/>
        <v>0</v>
      </c>
      <c r="V9" s="17">
        <v>2</v>
      </c>
      <c r="W9" s="38">
        <f t="shared" si="9"/>
        <v>4038</v>
      </c>
      <c r="X9" s="17">
        <v>1</v>
      </c>
      <c r="Y9" s="38">
        <f t="shared" si="10"/>
        <v>11200</v>
      </c>
      <c r="Z9" s="17">
        <v>1</v>
      </c>
      <c r="AA9" s="38">
        <f t="shared" si="11"/>
        <v>7840</v>
      </c>
      <c r="AB9" s="17">
        <v>0</v>
      </c>
      <c r="AC9" s="38">
        <f t="shared" si="12"/>
        <v>0</v>
      </c>
      <c r="AD9" s="64">
        <f t="shared" si="13"/>
        <v>1749582</v>
      </c>
      <c r="AE9" s="43"/>
    </row>
    <row r="10" spans="1:31" ht="21.65" customHeight="1">
      <c r="A10" s="13"/>
      <c r="B10" s="41">
        <v>4</v>
      </c>
      <c r="C10" s="58" t="s">
        <v>7</v>
      </c>
      <c r="D10" s="55">
        <v>0</v>
      </c>
      <c r="E10" s="66">
        <f t="shared" si="0"/>
        <v>0</v>
      </c>
      <c r="F10" s="25">
        <v>0</v>
      </c>
      <c r="G10" s="38">
        <f t="shared" si="1"/>
        <v>0</v>
      </c>
      <c r="H10" s="17">
        <v>0</v>
      </c>
      <c r="I10" s="18">
        <f t="shared" si="2"/>
        <v>0</v>
      </c>
      <c r="J10" s="39">
        <v>0</v>
      </c>
      <c r="K10" s="38">
        <f t="shared" si="3"/>
        <v>0</v>
      </c>
      <c r="L10" s="40">
        <v>0</v>
      </c>
      <c r="M10" s="42">
        <f t="shared" si="4"/>
        <v>0</v>
      </c>
      <c r="N10" s="39">
        <v>0</v>
      </c>
      <c r="O10" s="38">
        <f t="shared" si="5"/>
        <v>0</v>
      </c>
      <c r="P10" s="17">
        <v>0</v>
      </c>
      <c r="Q10" s="18">
        <f t="shared" si="6"/>
        <v>0</v>
      </c>
      <c r="R10" s="17">
        <v>0</v>
      </c>
      <c r="S10" s="18">
        <f t="shared" si="7"/>
        <v>0</v>
      </c>
      <c r="T10" s="17">
        <v>0</v>
      </c>
      <c r="U10" s="18">
        <f t="shared" si="8"/>
        <v>0</v>
      </c>
      <c r="V10" s="17">
        <v>0</v>
      </c>
      <c r="W10" s="38">
        <f t="shared" si="9"/>
        <v>0</v>
      </c>
      <c r="X10" s="17">
        <v>0</v>
      </c>
      <c r="Y10" s="38">
        <f t="shared" si="10"/>
        <v>0</v>
      </c>
      <c r="Z10" s="17">
        <v>0</v>
      </c>
      <c r="AA10" s="38">
        <f t="shared" si="11"/>
        <v>0</v>
      </c>
      <c r="AB10" s="17">
        <v>0</v>
      </c>
      <c r="AC10" s="38">
        <f t="shared" si="12"/>
        <v>0</v>
      </c>
      <c r="AD10" s="64">
        <f t="shared" si="13"/>
        <v>0</v>
      </c>
      <c r="AE10" s="43"/>
    </row>
    <row r="11" spans="1:31" ht="21.65" customHeight="1">
      <c r="A11" s="13"/>
      <c r="B11" s="41">
        <v>5</v>
      </c>
      <c r="C11" s="59" t="s">
        <v>8</v>
      </c>
      <c r="D11" s="55">
        <v>0</v>
      </c>
      <c r="E11" s="66">
        <f t="shared" si="0"/>
        <v>0</v>
      </c>
      <c r="F11" s="25">
        <v>0</v>
      </c>
      <c r="G11" s="38">
        <f t="shared" si="1"/>
        <v>0</v>
      </c>
      <c r="H11" s="17">
        <v>0</v>
      </c>
      <c r="I11" s="18">
        <f t="shared" si="2"/>
        <v>0</v>
      </c>
      <c r="J11" s="39">
        <v>0</v>
      </c>
      <c r="K11" s="38">
        <f t="shared" si="3"/>
        <v>0</v>
      </c>
      <c r="L11" s="40">
        <v>0</v>
      </c>
      <c r="M11" s="42">
        <f t="shared" si="4"/>
        <v>0</v>
      </c>
      <c r="N11" s="39">
        <v>0</v>
      </c>
      <c r="O11" s="38">
        <f t="shared" si="5"/>
        <v>0</v>
      </c>
      <c r="P11" s="17">
        <v>0</v>
      </c>
      <c r="Q11" s="18">
        <f t="shared" si="6"/>
        <v>0</v>
      </c>
      <c r="R11" s="17">
        <v>0</v>
      </c>
      <c r="S11" s="18">
        <f t="shared" si="7"/>
        <v>0</v>
      </c>
      <c r="T11" s="17">
        <v>0</v>
      </c>
      <c r="U11" s="18">
        <f t="shared" si="8"/>
        <v>0</v>
      </c>
      <c r="V11" s="17">
        <v>0</v>
      </c>
      <c r="W11" s="38">
        <f t="shared" si="9"/>
        <v>0</v>
      </c>
      <c r="X11" s="17">
        <v>0</v>
      </c>
      <c r="Y11" s="38">
        <f t="shared" si="10"/>
        <v>0</v>
      </c>
      <c r="Z11" s="17">
        <v>0</v>
      </c>
      <c r="AA11" s="38">
        <f t="shared" si="11"/>
        <v>0</v>
      </c>
      <c r="AB11" s="17">
        <v>0</v>
      </c>
      <c r="AC11" s="38">
        <f t="shared" si="12"/>
        <v>0</v>
      </c>
      <c r="AD11" s="64">
        <f t="shared" si="13"/>
        <v>0</v>
      </c>
      <c r="AE11" s="44"/>
    </row>
    <row r="12" spans="1:31" ht="21.65" customHeight="1">
      <c r="A12" s="13"/>
      <c r="B12" s="41">
        <v>6</v>
      </c>
      <c r="C12" s="60" t="s">
        <v>9</v>
      </c>
      <c r="D12" s="55">
        <v>0</v>
      </c>
      <c r="E12" s="66">
        <f t="shared" si="0"/>
        <v>0</v>
      </c>
      <c r="F12" s="25">
        <v>0</v>
      </c>
      <c r="G12" s="38">
        <f t="shared" si="1"/>
        <v>0</v>
      </c>
      <c r="H12" s="17">
        <v>0</v>
      </c>
      <c r="I12" s="18">
        <f t="shared" si="2"/>
        <v>0</v>
      </c>
      <c r="J12" s="39">
        <v>0</v>
      </c>
      <c r="K12" s="38">
        <f t="shared" si="3"/>
        <v>0</v>
      </c>
      <c r="L12" s="40">
        <v>0</v>
      </c>
      <c r="M12" s="42">
        <f t="shared" si="4"/>
        <v>0</v>
      </c>
      <c r="N12" s="39">
        <v>0</v>
      </c>
      <c r="O12" s="38">
        <f t="shared" si="5"/>
        <v>0</v>
      </c>
      <c r="P12" s="17">
        <v>0</v>
      </c>
      <c r="Q12" s="18">
        <f t="shared" si="6"/>
        <v>0</v>
      </c>
      <c r="R12" s="17">
        <v>0</v>
      </c>
      <c r="S12" s="18">
        <f t="shared" si="7"/>
        <v>0</v>
      </c>
      <c r="T12" s="17">
        <v>0</v>
      </c>
      <c r="U12" s="18">
        <f t="shared" si="8"/>
        <v>0</v>
      </c>
      <c r="V12" s="17">
        <v>0</v>
      </c>
      <c r="W12" s="38">
        <f t="shared" si="9"/>
        <v>0</v>
      </c>
      <c r="X12" s="17">
        <v>0</v>
      </c>
      <c r="Y12" s="38">
        <f t="shared" si="10"/>
        <v>0</v>
      </c>
      <c r="Z12" s="17">
        <v>0</v>
      </c>
      <c r="AA12" s="38">
        <f t="shared" si="11"/>
        <v>0</v>
      </c>
      <c r="AB12" s="17">
        <v>0</v>
      </c>
      <c r="AC12" s="38">
        <f t="shared" si="12"/>
        <v>0</v>
      </c>
      <c r="AD12" s="64">
        <f t="shared" si="13"/>
        <v>0</v>
      </c>
      <c r="AE12" s="43"/>
    </row>
    <row r="13" spans="1:31" ht="21.65" customHeight="1">
      <c r="A13" s="13"/>
      <c r="B13" s="41">
        <v>7</v>
      </c>
      <c r="C13" s="58" t="s">
        <v>10</v>
      </c>
      <c r="D13" s="55">
        <v>0</v>
      </c>
      <c r="E13" s="66">
        <f t="shared" si="0"/>
        <v>0</v>
      </c>
      <c r="F13" s="25">
        <v>2</v>
      </c>
      <c r="G13" s="38">
        <f t="shared" si="1"/>
        <v>163722</v>
      </c>
      <c r="H13" s="17">
        <v>1</v>
      </c>
      <c r="I13" s="18">
        <f t="shared" si="2"/>
        <v>6410</v>
      </c>
      <c r="J13" s="39">
        <v>2</v>
      </c>
      <c r="K13" s="38">
        <f t="shared" si="3"/>
        <v>12404</v>
      </c>
      <c r="L13" s="40">
        <v>1</v>
      </c>
      <c r="M13" s="42">
        <f t="shared" si="4"/>
        <v>3790</v>
      </c>
      <c r="N13" s="39">
        <v>0</v>
      </c>
      <c r="O13" s="38">
        <f t="shared" si="5"/>
        <v>0</v>
      </c>
      <c r="P13" s="17">
        <v>0</v>
      </c>
      <c r="Q13" s="18">
        <f t="shared" si="6"/>
        <v>0</v>
      </c>
      <c r="R13" s="17">
        <v>0</v>
      </c>
      <c r="S13" s="18">
        <f t="shared" si="7"/>
        <v>0</v>
      </c>
      <c r="T13" s="17">
        <v>0</v>
      </c>
      <c r="U13" s="18">
        <f t="shared" si="8"/>
        <v>0</v>
      </c>
      <c r="V13" s="17">
        <v>0</v>
      </c>
      <c r="W13" s="38">
        <f t="shared" si="9"/>
        <v>0</v>
      </c>
      <c r="X13" s="17">
        <v>0</v>
      </c>
      <c r="Y13" s="38">
        <f t="shared" si="10"/>
        <v>0</v>
      </c>
      <c r="Z13" s="17">
        <v>0</v>
      </c>
      <c r="AA13" s="38">
        <f t="shared" si="11"/>
        <v>0</v>
      </c>
      <c r="AB13" s="17">
        <v>0</v>
      </c>
      <c r="AC13" s="38">
        <f t="shared" si="12"/>
        <v>0</v>
      </c>
      <c r="AD13" s="64">
        <f t="shared" si="13"/>
        <v>186326</v>
      </c>
      <c r="AE13" s="43"/>
    </row>
    <row r="14" spans="1:31" ht="21.65" customHeight="1">
      <c r="A14" s="13"/>
      <c r="B14" s="41">
        <v>8</v>
      </c>
      <c r="C14" s="60" t="s">
        <v>11</v>
      </c>
      <c r="D14" s="55">
        <v>0</v>
      </c>
      <c r="E14" s="66">
        <f t="shared" si="0"/>
        <v>0</v>
      </c>
      <c r="F14" s="25">
        <v>0</v>
      </c>
      <c r="G14" s="38">
        <f t="shared" si="1"/>
        <v>0</v>
      </c>
      <c r="H14" s="17">
        <v>0</v>
      </c>
      <c r="I14" s="18">
        <f t="shared" si="2"/>
        <v>0</v>
      </c>
      <c r="J14" s="39">
        <v>0</v>
      </c>
      <c r="K14" s="38">
        <f t="shared" si="3"/>
        <v>0</v>
      </c>
      <c r="L14" s="40">
        <v>0</v>
      </c>
      <c r="M14" s="42">
        <f t="shared" si="4"/>
        <v>0</v>
      </c>
      <c r="N14" s="39">
        <v>0</v>
      </c>
      <c r="O14" s="38">
        <f t="shared" si="5"/>
        <v>0</v>
      </c>
      <c r="P14" s="17">
        <v>0</v>
      </c>
      <c r="Q14" s="18">
        <f t="shared" si="6"/>
        <v>0</v>
      </c>
      <c r="R14" s="17">
        <v>0</v>
      </c>
      <c r="S14" s="18">
        <f t="shared" si="7"/>
        <v>0</v>
      </c>
      <c r="T14" s="17">
        <v>0</v>
      </c>
      <c r="U14" s="18">
        <f t="shared" si="8"/>
        <v>0</v>
      </c>
      <c r="V14" s="17">
        <v>0</v>
      </c>
      <c r="W14" s="38">
        <f t="shared" si="9"/>
        <v>0</v>
      </c>
      <c r="X14" s="17">
        <v>0</v>
      </c>
      <c r="Y14" s="38">
        <f t="shared" si="10"/>
        <v>0</v>
      </c>
      <c r="Z14" s="17">
        <v>0</v>
      </c>
      <c r="AA14" s="38">
        <f t="shared" si="11"/>
        <v>0</v>
      </c>
      <c r="AB14" s="17">
        <v>0</v>
      </c>
      <c r="AC14" s="38">
        <f t="shared" si="12"/>
        <v>0</v>
      </c>
      <c r="AD14" s="64">
        <f t="shared" si="13"/>
        <v>0</v>
      </c>
      <c r="AE14" s="43"/>
    </row>
    <row r="15" spans="1:31" ht="21.65" customHeight="1">
      <c r="A15" s="13"/>
      <c r="B15" s="41">
        <v>9</v>
      </c>
      <c r="C15" s="58" t="s">
        <v>12</v>
      </c>
      <c r="D15" s="55">
        <v>0</v>
      </c>
      <c r="E15" s="66">
        <f t="shared" si="0"/>
        <v>0</v>
      </c>
      <c r="F15" s="25">
        <v>0</v>
      </c>
      <c r="G15" s="38">
        <f t="shared" si="1"/>
        <v>0</v>
      </c>
      <c r="H15" s="17">
        <v>0</v>
      </c>
      <c r="I15" s="18">
        <f t="shared" si="2"/>
        <v>0</v>
      </c>
      <c r="J15" s="39">
        <v>0</v>
      </c>
      <c r="K15" s="38">
        <f t="shared" si="3"/>
        <v>0</v>
      </c>
      <c r="L15" s="40">
        <v>0</v>
      </c>
      <c r="M15" s="42">
        <f t="shared" si="4"/>
        <v>0</v>
      </c>
      <c r="N15" s="39">
        <v>0</v>
      </c>
      <c r="O15" s="38">
        <f t="shared" si="5"/>
        <v>0</v>
      </c>
      <c r="P15" s="17">
        <v>0</v>
      </c>
      <c r="Q15" s="18">
        <f t="shared" si="6"/>
        <v>0</v>
      </c>
      <c r="R15" s="17">
        <v>0</v>
      </c>
      <c r="S15" s="18">
        <f t="shared" si="7"/>
        <v>0</v>
      </c>
      <c r="T15" s="17">
        <v>0</v>
      </c>
      <c r="U15" s="18">
        <f t="shared" si="8"/>
        <v>0</v>
      </c>
      <c r="V15" s="17">
        <v>0</v>
      </c>
      <c r="W15" s="38">
        <f t="shared" si="9"/>
        <v>0</v>
      </c>
      <c r="X15" s="17">
        <v>0</v>
      </c>
      <c r="Y15" s="38">
        <f t="shared" si="10"/>
        <v>0</v>
      </c>
      <c r="Z15" s="17">
        <v>0</v>
      </c>
      <c r="AA15" s="38">
        <f t="shared" si="11"/>
        <v>0</v>
      </c>
      <c r="AB15" s="17">
        <v>0</v>
      </c>
      <c r="AC15" s="38">
        <f t="shared" si="12"/>
        <v>0</v>
      </c>
      <c r="AD15" s="64">
        <f t="shared" si="13"/>
        <v>0</v>
      </c>
      <c r="AE15" s="43"/>
    </row>
    <row r="16" spans="1:31" ht="21.65" customHeight="1">
      <c r="A16" s="13"/>
      <c r="B16" s="41">
        <v>10</v>
      </c>
      <c r="C16" s="59" t="s">
        <v>13</v>
      </c>
      <c r="D16" s="55">
        <v>0</v>
      </c>
      <c r="E16" s="66">
        <f t="shared" si="0"/>
        <v>0</v>
      </c>
      <c r="F16" s="25">
        <v>0</v>
      </c>
      <c r="G16" s="38">
        <f t="shared" si="1"/>
        <v>0</v>
      </c>
      <c r="H16" s="17">
        <v>0</v>
      </c>
      <c r="I16" s="18">
        <f t="shared" si="2"/>
        <v>0</v>
      </c>
      <c r="J16" s="39">
        <v>0</v>
      </c>
      <c r="K16" s="38">
        <f t="shared" si="3"/>
        <v>0</v>
      </c>
      <c r="L16" s="40">
        <v>0</v>
      </c>
      <c r="M16" s="42">
        <f t="shared" si="4"/>
        <v>0</v>
      </c>
      <c r="N16" s="39">
        <v>0</v>
      </c>
      <c r="O16" s="38">
        <f t="shared" si="5"/>
        <v>0</v>
      </c>
      <c r="P16" s="17">
        <v>0</v>
      </c>
      <c r="Q16" s="18">
        <f t="shared" si="6"/>
        <v>0</v>
      </c>
      <c r="R16" s="17">
        <v>0</v>
      </c>
      <c r="S16" s="18">
        <f t="shared" si="7"/>
        <v>0</v>
      </c>
      <c r="T16" s="17">
        <v>0</v>
      </c>
      <c r="U16" s="18">
        <f t="shared" si="8"/>
        <v>0</v>
      </c>
      <c r="V16" s="17">
        <v>0</v>
      </c>
      <c r="W16" s="38">
        <f t="shared" si="9"/>
        <v>0</v>
      </c>
      <c r="X16" s="17">
        <v>0</v>
      </c>
      <c r="Y16" s="38">
        <f t="shared" si="10"/>
        <v>0</v>
      </c>
      <c r="Z16" s="17">
        <v>0</v>
      </c>
      <c r="AA16" s="38">
        <f t="shared" si="11"/>
        <v>0</v>
      </c>
      <c r="AB16" s="17">
        <v>0</v>
      </c>
      <c r="AC16" s="38">
        <f t="shared" si="12"/>
        <v>0</v>
      </c>
      <c r="AD16" s="64">
        <f t="shared" si="13"/>
        <v>0</v>
      </c>
      <c r="AE16" s="43"/>
    </row>
    <row r="17" spans="1:32" ht="21.65" customHeight="1">
      <c r="A17" s="13"/>
      <c r="B17" s="41">
        <v>11</v>
      </c>
      <c r="C17" s="60" t="s">
        <v>14</v>
      </c>
      <c r="D17" s="55">
        <v>0</v>
      </c>
      <c r="E17" s="66">
        <f t="shared" si="0"/>
        <v>0</v>
      </c>
      <c r="F17" s="25">
        <v>0</v>
      </c>
      <c r="G17" s="38">
        <f t="shared" si="1"/>
        <v>0</v>
      </c>
      <c r="H17" s="17">
        <v>0</v>
      </c>
      <c r="I17" s="18">
        <f t="shared" si="2"/>
        <v>0</v>
      </c>
      <c r="J17" s="39">
        <v>0</v>
      </c>
      <c r="K17" s="38">
        <f t="shared" si="3"/>
        <v>0</v>
      </c>
      <c r="L17" s="40">
        <v>0</v>
      </c>
      <c r="M17" s="42">
        <f t="shared" si="4"/>
        <v>0</v>
      </c>
      <c r="N17" s="39">
        <v>0</v>
      </c>
      <c r="O17" s="38">
        <f t="shared" si="5"/>
        <v>0</v>
      </c>
      <c r="P17" s="17">
        <v>0</v>
      </c>
      <c r="Q17" s="18">
        <f t="shared" si="6"/>
        <v>0</v>
      </c>
      <c r="R17" s="17">
        <v>0</v>
      </c>
      <c r="S17" s="18">
        <f t="shared" si="7"/>
        <v>0</v>
      </c>
      <c r="T17" s="17">
        <v>0</v>
      </c>
      <c r="U17" s="18">
        <f t="shared" si="8"/>
        <v>0</v>
      </c>
      <c r="V17" s="17">
        <v>0</v>
      </c>
      <c r="W17" s="38">
        <f t="shared" si="9"/>
        <v>0</v>
      </c>
      <c r="X17" s="17">
        <v>0</v>
      </c>
      <c r="Y17" s="38">
        <f t="shared" si="10"/>
        <v>0</v>
      </c>
      <c r="Z17" s="17">
        <v>0</v>
      </c>
      <c r="AA17" s="38">
        <f t="shared" si="11"/>
        <v>0</v>
      </c>
      <c r="AB17" s="17">
        <v>0</v>
      </c>
      <c r="AC17" s="38">
        <f t="shared" si="12"/>
        <v>0</v>
      </c>
      <c r="AD17" s="64">
        <f t="shared" si="13"/>
        <v>0</v>
      </c>
      <c r="AE17" s="43"/>
    </row>
    <row r="18" spans="1:32" ht="21.65" customHeight="1">
      <c r="A18" s="13"/>
      <c r="B18" s="41">
        <v>12</v>
      </c>
      <c r="C18" s="60" t="s">
        <v>15</v>
      </c>
      <c r="D18" s="55">
        <v>0</v>
      </c>
      <c r="E18" s="66">
        <f t="shared" si="0"/>
        <v>0</v>
      </c>
      <c r="F18" s="25">
        <v>0</v>
      </c>
      <c r="G18" s="38">
        <f t="shared" si="1"/>
        <v>0</v>
      </c>
      <c r="H18" s="17">
        <v>0</v>
      </c>
      <c r="I18" s="18">
        <f t="shared" si="2"/>
        <v>0</v>
      </c>
      <c r="J18" s="39">
        <v>0</v>
      </c>
      <c r="K18" s="38">
        <f t="shared" si="3"/>
        <v>0</v>
      </c>
      <c r="L18" s="40">
        <v>0</v>
      </c>
      <c r="M18" s="42">
        <f t="shared" si="4"/>
        <v>0</v>
      </c>
      <c r="N18" s="39">
        <v>0</v>
      </c>
      <c r="O18" s="38">
        <f t="shared" si="5"/>
        <v>0</v>
      </c>
      <c r="P18" s="17">
        <v>0</v>
      </c>
      <c r="Q18" s="18">
        <f t="shared" si="6"/>
        <v>0</v>
      </c>
      <c r="R18" s="17">
        <v>0</v>
      </c>
      <c r="S18" s="18">
        <f t="shared" si="7"/>
        <v>0</v>
      </c>
      <c r="T18" s="17">
        <v>0</v>
      </c>
      <c r="U18" s="18">
        <f t="shared" si="8"/>
        <v>0</v>
      </c>
      <c r="V18" s="17">
        <v>0</v>
      </c>
      <c r="W18" s="38">
        <f t="shared" si="9"/>
        <v>0</v>
      </c>
      <c r="X18" s="17">
        <v>0</v>
      </c>
      <c r="Y18" s="38">
        <f t="shared" si="10"/>
        <v>0</v>
      </c>
      <c r="Z18" s="17">
        <v>0</v>
      </c>
      <c r="AA18" s="38">
        <f t="shared" si="11"/>
        <v>0</v>
      </c>
      <c r="AB18" s="17">
        <v>0</v>
      </c>
      <c r="AC18" s="38">
        <f t="shared" si="12"/>
        <v>0</v>
      </c>
      <c r="AD18" s="64">
        <f t="shared" si="13"/>
        <v>0</v>
      </c>
      <c r="AE18" s="43"/>
      <c r="AF18" s="44"/>
    </row>
    <row r="19" spans="1:32" ht="21.65" customHeight="1">
      <c r="A19" s="13"/>
      <c r="B19" s="41">
        <v>13</v>
      </c>
      <c r="C19" s="60" t="s">
        <v>16</v>
      </c>
      <c r="D19" s="55">
        <v>0</v>
      </c>
      <c r="E19" s="66">
        <f t="shared" si="0"/>
        <v>0</v>
      </c>
      <c r="F19" s="25">
        <v>0</v>
      </c>
      <c r="G19" s="38">
        <f t="shared" si="1"/>
        <v>0</v>
      </c>
      <c r="H19" s="17">
        <v>0</v>
      </c>
      <c r="I19" s="18">
        <f t="shared" si="2"/>
        <v>0</v>
      </c>
      <c r="J19" s="39">
        <v>0</v>
      </c>
      <c r="K19" s="38">
        <f t="shared" si="3"/>
        <v>0</v>
      </c>
      <c r="L19" s="40">
        <v>0</v>
      </c>
      <c r="M19" s="42">
        <f t="shared" si="4"/>
        <v>0</v>
      </c>
      <c r="N19" s="39">
        <v>0</v>
      </c>
      <c r="O19" s="38">
        <f t="shared" si="5"/>
        <v>0</v>
      </c>
      <c r="P19" s="17">
        <v>0</v>
      </c>
      <c r="Q19" s="18">
        <f t="shared" si="6"/>
        <v>0</v>
      </c>
      <c r="R19" s="17">
        <v>0</v>
      </c>
      <c r="S19" s="18">
        <f t="shared" si="7"/>
        <v>0</v>
      </c>
      <c r="T19" s="17">
        <v>0</v>
      </c>
      <c r="U19" s="18">
        <f t="shared" si="8"/>
        <v>0</v>
      </c>
      <c r="V19" s="17">
        <v>0</v>
      </c>
      <c r="W19" s="38">
        <f t="shared" si="9"/>
        <v>0</v>
      </c>
      <c r="X19" s="17">
        <v>0</v>
      </c>
      <c r="Y19" s="38">
        <f t="shared" si="10"/>
        <v>0</v>
      </c>
      <c r="Z19" s="17">
        <v>0</v>
      </c>
      <c r="AA19" s="38">
        <f t="shared" si="11"/>
        <v>0</v>
      </c>
      <c r="AB19" s="17">
        <v>0</v>
      </c>
      <c r="AC19" s="38">
        <f t="shared" si="12"/>
        <v>0</v>
      </c>
      <c r="AD19" s="64">
        <f t="shared" si="13"/>
        <v>0</v>
      </c>
      <c r="AE19" s="43"/>
      <c r="AF19" s="43"/>
    </row>
    <row r="20" spans="1:32" ht="21.65" customHeight="1">
      <c r="A20" s="13"/>
      <c r="B20" s="41">
        <v>14</v>
      </c>
      <c r="C20" s="58" t="s">
        <v>17</v>
      </c>
      <c r="D20" s="55">
        <v>0</v>
      </c>
      <c r="E20" s="66">
        <f t="shared" si="0"/>
        <v>0</v>
      </c>
      <c r="F20" s="25">
        <v>0</v>
      </c>
      <c r="G20" s="38">
        <f t="shared" si="1"/>
        <v>0</v>
      </c>
      <c r="H20" s="17">
        <v>0</v>
      </c>
      <c r="I20" s="18">
        <f t="shared" si="2"/>
        <v>0</v>
      </c>
      <c r="J20" s="39">
        <v>0</v>
      </c>
      <c r="K20" s="38">
        <f t="shared" si="3"/>
        <v>0</v>
      </c>
      <c r="L20" s="40">
        <v>0</v>
      </c>
      <c r="M20" s="42">
        <f t="shared" si="4"/>
        <v>0</v>
      </c>
      <c r="N20" s="39">
        <v>0</v>
      </c>
      <c r="O20" s="38">
        <f t="shared" si="5"/>
        <v>0</v>
      </c>
      <c r="P20" s="17">
        <v>0</v>
      </c>
      <c r="Q20" s="18">
        <f t="shared" si="6"/>
        <v>0</v>
      </c>
      <c r="R20" s="17">
        <v>0</v>
      </c>
      <c r="S20" s="18">
        <f t="shared" si="7"/>
        <v>0</v>
      </c>
      <c r="T20" s="17">
        <v>0</v>
      </c>
      <c r="U20" s="18">
        <f t="shared" si="8"/>
        <v>0</v>
      </c>
      <c r="V20" s="17">
        <v>0</v>
      </c>
      <c r="W20" s="38">
        <f t="shared" si="9"/>
        <v>0</v>
      </c>
      <c r="X20" s="17">
        <v>0</v>
      </c>
      <c r="Y20" s="38">
        <f t="shared" si="10"/>
        <v>0</v>
      </c>
      <c r="Z20" s="17">
        <v>0</v>
      </c>
      <c r="AA20" s="38">
        <f t="shared" si="11"/>
        <v>0</v>
      </c>
      <c r="AB20" s="17">
        <v>0</v>
      </c>
      <c r="AC20" s="38">
        <f t="shared" si="12"/>
        <v>0</v>
      </c>
      <c r="AD20" s="64">
        <f t="shared" si="13"/>
        <v>0</v>
      </c>
      <c r="AE20" s="43"/>
    </row>
    <row r="21" spans="1:32" ht="21.65" customHeight="1">
      <c r="A21" s="13"/>
      <c r="B21" s="41">
        <v>15</v>
      </c>
      <c r="C21" s="58" t="s">
        <v>18</v>
      </c>
      <c r="D21" s="55">
        <v>0</v>
      </c>
      <c r="E21" s="66">
        <f t="shared" si="0"/>
        <v>0</v>
      </c>
      <c r="F21" s="25">
        <v>0</v>
      </c>
      <c r="G21" s="38">
        <f t="shared" si="1"/>
        <v>0</v>
      </c>
      <c r="H21" s="17">
        <v>0</v>
      </c>
      <c r="I21" s="18">
        <f t="shared" si="2"/>
        <v>0</v>
      </c>
      <c r="J21" s="39">
        <v>0</v>
      </c>
      <c r="K21" s="38">
        <f t="shared" si="3"/>
        <v>0</v>
      </c>
      <c r="L21" s="40">
        <v>0</v>
      </c>
      <c r="M21" s="42">
        <f t="shared" si="4"/>
        <v>0</v>
      </c>
      <c r="N21" s="39">
        <v>0</v>
      </c>
      <c r="O21" s="38">
        <f t="shared" si="5"/>
        <v>0</v>
      </c>
      <c r="P21" s="17">
        <v>0</v>
      </c>
      <c r="Q21" s="18">
        <f t="shared" si="6"/>
        <v>0</v>
      </c>
      <c r="R21" s="17">
        <v>0</v>
      </c>
      <c r="S21" s="18">
        <f t="shared" si="7"/>
        <v>0</v>
      </c>
      <c r="T21" s="17">
        <v>0</v>
      </c>
      <c r="U21" s="18">
        <f t="shared" si="8"/>
        <v>0</v>
      </c>
      <c r="V21" s="17">
        <v>0</v>
      </c>
      <c r="W21" s="38">
        <f t="shared" si="9"/>
        <v>0</v>
      </c>
      <c r="X21" s="17">
        <v>0</v>
      </c>
      <c r="Y21" s="38">
        <f t="shared" si="10"/>
        <v>0</v>
      </c>
      <c r="Z21" s="17">
        <v>0</v>
      </c>
      <c r="AA21" s="38">
        <f t="shared" si="11"/>
        <v>0</v>
      </c>
      <c r="AB21" s="17">
        <v>0</v>
      </c>
      <c r="AC21" s="38">
        <f t="shared" si="12"/>
        <v>0</v>
      </c>
      <c r="AD21" s="64">
        <f t="shared" si="13"/>
        <v>0</v>
      </c>
      <c r="AE21" s="43"/>
    </row>
    <row r="22" spans="1:32" ht="21.65" customHeight="1">
      <c r="A22" s="13"/>
      <c r="B22" s="41">
        <v>16</v>
      </c>
      <c r="C22" s="58" t="s">
        <v>19</v>
      </c>
      <c r="D22" s="55">
        <v>10</v>
      </c>
      <c r="E22" s="66">
        <f t="shared" si="0"/>
        <v>818610</v>
      </c>
      <c r="F22" s="25">
        <v>5</v>
      </c>
      <c r="G22" s="38">
        <f t="shared" si="1"/>
        <v>409305</v>
      </c>
      <c r="H22" s="17">
        <v>0</v>
      </c>
      <c r="I22" s="18">
        <f t="shared" si="2"/>
        <v>0</v>
      </c>
      <c r="J22" s="39">
        <v>0</v>
      </c>
      <c r="K22" s="38">
        <f t="shared" si="3"/>
        <v>0</v>
      </c>
      <c r="L22" s="40">
        <v>0</v>
      </c>
      <c r="M22" s="42">
        <f t="shared" si="4"/>
        <v>0</v>
      </c>
      <c r="N22" s="39">
        <v>0</v>
      </c>
      <c r="O22" s="38">
        <f t="shared" si="5"/>
        <v>0</v>
      </c>
      <c r="P22" s="17">
        <v>8</v>
      </c>
      <c r="Q22" s="18">
        <f t="shared" si="6"/>
        <v>536864</v>
      </c>
      <c r="R22" s="17">
        <v>0</v>
      </c>
      <c r="S22" s="18">
        <f t="shared" si="7"/>
        <v>0</v>
      </c>
      <c r="T22" s="17">
        <v>0</v>
      </c>
      <c r="U22" s="18">
        <f t="shared" si="8"/>
        <v>0</v>
      </c>
      <c r="V22" s="17">
        <v>0</v>
      </c>
      <c r="W22" s="38">
        <f t="shared" si="9"/>
        <v>0</v>
      </c>
      <c r="X22" s="17">
        <v>0</v>
      </c>
      <c r="Y22" s="38">
        <f t="shared" si="10"/>
        <v>0</v>
      </c>
      <c r="Z22" s="17">
        <v>0</v>
      </c>
      <c r="AA22" s="38">
        <f t="shared" si="11"/>
        <v>0</v>
      </c>
      <c r="AB22" s="17">
        <v>0</v>
      </c>
      <c r="AC22" s="38">
        <f t="shared" si="12"/>
        <v>0</v>
      </c>
      <c r="AD22" s="64">
        <f t="shared" si="13"/>
        <v>1764779</v>
      </c>
      <c r="AE22" s="43"/>
    </row>
    <row r="23" spans="1:32" ht="21.65" customHeight="1">
      <c r="A23" s="13"/>
      <c r="B23" s="41">
        <v>17</v>
      </c>
      <c r="C23" s="58" t="s">
        <v>20</v>
      </c>
      <c r="D23" s="55">
        <v>0</v>
      </c>
      <c r="E23" s="66">
        <f t="shared" si="0"/>
        <v>0</v>
      </c>
      <c r="F23" s="25">
        <v>0</v>
      </c>
      <c r="G23" s="38">
        <f t="shared" si="1"/>
        <v>0</v>
      </c>
      <c r="H23" s="17">
        <v>0</v>
      </c>
      <c r="I23" s="18">
        <f t="shared" si="2"/>
        <v>0</v>
      </c>
      <c r="J23" s="39">
        <v>0</v>
      </c>
      <c r="K23" s="38">
        <f t="shared" si="3"/>
        <v>0</v>
      </c>
      <c r="L23" s="40">
        <v>0</v>
      </c>
      <c r="M23" s="42">
        <f t="shared" si="4"/>
        <v>0</v>
      </c>
      <c r="N23" s="39">
        <v>0</v>
      </c>
      <c r="O23" s="38">
        <f t="shared" si="5"/>
        <v>0</v>
      </c>
      <c r="P23" s="17">
        <v>0</v>
      </c>
      <c r="Q23" s="18">
        <f t="shared" si="6"/>
        <v>0</v>
      </c>
      <c r="R23" s="17">
        <v>0</v>
      </c>
      <c r="S23" s="18">
        <f t="shared" si="7"/>
        <v>0</v>
      </c>
      <c r="T23" s="17">
        <v>0</v>
      </c>
      <c r="U23" s="18">
        <f t="shared" si="8"/>
        <v>0</v>
      </c>
      <c r="V23" s="17">
        <v>0</v>
      </c>
      <c r="W23" s="38">
        <f t="shared" si="9"/>
        <v>0</v>
      </c>
      <c r="X23" s="17">
        <v>0</v>
      </c>
      <c r="Y23" s="38">
        <f t="shared" si="10"/>
        <v>0</v>
      </c>
      <c r="Z23" s="17">
        <v>0</v>
      </c>
      <c r="AA23" s="38">
        <f t="shared" si="11"/>
        <v>0</v>
      </c>
      <c r="AB23" s="17">
        <v>0</v>
      </c>
      <c r="AC23" s="38">
        <f t="shared" si="12"/>
        <v>0</v>
      </c>
      <c r="AD23" s="64">
        <f t="shared" si="13"/>
        <v>0</v>
      </c>
      <c r="AE23" s="43"/>
    </row>
    <row r="24" spans="1:32" ht="21.65" customHeight="1">
      <c r="A24" s="13"/>
      <c r="B24" s="41">
        <v>18</v>
      </c>
      <c r="C24" s="58" t="s">
        <v>21</v>
      </c>
      <c r="D24" s="55">
        <v>0</v>
      </c>
      <c r="E24" s="66">
        <f t="shared" si="0"/>
        <v>0</v>
      </c>
      <c r="F24" s="25">
        <v>0</v>
      </c>
      <c r="G24" s="38">
        <f t="shared" si="1"/>
        <v>0</v>
      </c>
      <c r="H24" s="17">
        <v>0</v>
      </c>
      <c r="I24" s="18">
        <f t="shared" si="2"/>
        <v>0</v>
      </c>
      <c r="J24" s="39">
        <v>0</v>
      </c>
      <c r="K24" s="38">
        <f t="shared" si="3"/>
        <v>0</v>
      </c>
      <c r="L24" s="40">
        <v>0</v>
      </c>
      <c r="M24" s="42">
        <f t="shared" si="4"/>
        <v>0</v>
      </c>
      <c r="N24" s="39">
        <v>0</v>
      </c>
      <c r="O24" s="38">
        <f t="shared" si="5"/>
        <v>0</v>
      </c>
      <c r="P24" s="17">
        <v>0</v>
      </c>
      <c r="Q24" s="18">
        <f t="shared" si="6"/>
        <v>0</v>
      </c>
      <c r="R24" s="17">
        <v>0</v>
      </c>
      <c r="S24" s="18">
        <f t="shared" si="7"/>
        <v>0</v>
      </c>
      <c r="T24" s="17">
        <v>0</v>
      </c>
      <c r="U24" s="18">
        <f t="shared" si="8"/>
        <v>0</v>
      </c>
      <c r="V24" s="17">
        <v>0</v>
      </c>
      <c r="W24" s="38">
        <f t="shared" si="9"/>
        <v>0</v>
      </c>
      <c r="X24" s="17">
        <v>0</v>
      </c>
      <c r="Y24" s="38">
        <f t="shared" si="10"/>
        <v>0</v>
      </c>
      <c r="Z24" s="17">
        <v>0</v>
      </c>
      <c r="AA24" s="38">
        <f t="shared" si="11"/>
        <v>0</v>
      </c>
      <c r="AB24" s="17">
        <v>0</v>
      </c>
      <c r="AC24" s="38">
        <f t="shared" si="12"/>
        <v>0</v>
      </c>
      <c r="AD24" s="64">
        <f t="shared" si="13"/>
        <v>0</v>
      </c>
      <c r="AE24" s="43"/>
    </row>
    <row r="25" spans="1:32" ht="21.65" customHeight="1">
      <c r="A25" s="13"/>
      <c r="B25" s="41">
        <v>19</v>
      </c>
      <c r="C25" s="58" t="s">
        <v>22</v>
      </c>
      <c r="D25" s="55">
        <v>0</v>
      </c>
      <c r="E25" s="66">
        <f t="shared" si="0"/>
        <v>0</v>
      </c>
      <c r="F25" s="25">
        <v>0</v>
      </c>
      <c r="G25" s="38">
        <f t="shared" si="1"/>
        <v>0</v>
      </c>
      <c r="H25" s="17">
        <v>0</v>
      </c>
      <c r="I25" s="18">
        <f t="shared" si="2"/>
        <v>0</v>
      </c>
      <c r="J25" s="39">
        <v>0</v>
      </c>
      <c r="K25" s="38">
        <f t="shared" si="3"/>
        <v>0</v>
      </c>
      <c r="L25" s="40">
        <v>0</v>
      </c>
      <c r="M25" s="42">
        <f t="shared" si="4"/>
        <v>0</v>
      </c>
      <c r="N25" s="39">
        <v>0</v>
      </c>
      <c r="O25" s="38">
        <f t="shared" si="5"/>
        <v>0</v>
      </c>
      <c r="P25" s="17">
        <v>0</v>
      </c>
      <c r="Q25" s="18">
        <f t="shared" si="6"/>
        <v>0</v>
      </c>
      <c r="R25" s="17">
        <v>0</v>
      </c>
      <c r="S25" s="18">
        <f t="shared" si="7"/>
        <v>0</v>
      </c>
      <c r="T25" s="17">
        <v>0</v>
      </c>
      <c r="U25" s="18">
        <f t="shared" si="8"/>
        <v>0</v>
      </c>
      <c r="V25" s="17">
        <v>0</v>
      </c>
      <c r="W25" s="38">
        <f t="shared" si="9"/>
        <v>0</v>
      </c>
      <c r="X25" s="17">
        <v>0</v>
      </c>
      <c r="Y25" s="38">
        <f t="shared" si="10"/>
        <v>0</v>
      </c>
      <c r="Z25" s="17">
        <v>0</v>
      </c>
      <c r="AA25" s="38">
        <f t="shared" si="11"/>
        <v>0</v>
      </c>
      <c r="AB25" s="17">
        <v>0</v>
      </c>
      <c r="AC25" s="38">
        <f t="shared" si="12"/>
        <v>0</v>
      </c>
      <c r="AD25" s="64">
        <f t="shared" si="13"/>
        <v>0</v>
      </c>
      <c r="AE25" s="44"/>
    </row>
    <row r="26" spans="1:32" ht="21.65" customHeight="1">
      <c r="A26" s="13"/>
      <c r="B26" s="41">
        <v>20</v>
      </c>
      <c r="C26" s="58" t="s">
        <v>23</v>
      </c>
      <c r="D26" s="55">
        <v>0</v>
      </c>
      <c r="E26" s="66">
        <f t="shared" si="0"/>
        <v>0</v>
      </c>
      <c r="F26" s="25">
        <v>0</v>
      </c>
      <c r="G26" s="38">
        <f t="shared" si="1"/>
        <v>0</v>
      </c>
      <c r="H26" s="17">
        <v>0</v>
      </c>
      <c r="I26" s="18">
        <f t="shared" si="2"/>
        <v>0</v>
      </c>
      <c r="J26" s="39">
        <v>0</v>
      </c>
      <c r="K26" s="38">
        <f t="shared" si="3"/>
        <v>0</v>
      </c>
      <c r="L26" s="40">
        <v>0</v>
      </c>
      <c r="M26" s="42">
        <f t="shared" si="4"/>
        <v>0</v>
      </c>
      <c r="N26" s="39">
        <v>0</v>
      </c>
      <c r="O26" s="38">
        <f t="shared" si="5"/>
        <v>0</v>
      </c>
      <c r="P26" s="17">
        <v>0</v>
      </c>
      <c r="Q26" s="18">
        <f t="shared" si="6"/>
        <v>0</v>
      </c>
      <c r="R26" s="17">
        <v>0</v>
      </c>
      <c r="S26" s="18">
        <f t="shared" si="7"/>
        <v>0</v>
      </c>
      <c r="T26" s="17">
        <v>0</v>
      </c>
      <c r="U26" s="18">
        <f t="shared" si="8"/>
        <v>0</v>
      </c>
      <c r="V26" s="17">
        <v>0</v>
      </c>
      <c r="W26" s="38">
        <f t="shared" si="9"/>
        <v>0</v>
      </c>
      <c r="X26" s="17">
        <v>0</v>
      </c>
      <c r="Y26" s="38">
        <f t="shared" si="10"/>
        <v>0</v>
      </c>
      <c r="Z26" s="17">
        <v>0</v>
      </c>
      <c r="AA26" s="38">
        <f t="shared" si="11"/>
        <v>0</v>
      </c>
      <c r="AB26" s="17">
        <v>0</v>
      </c>
      <c r="AC26" s="38">
        <f t="shared" si="12"/>
        <v>0</v>
      </c>
      <c r="AD26" s="64">
        <f t="shared" si="13"/>
        <v>0</v>
      </c>
      <c r="AE26" s="43"/>
    </row>
    <row r="27" spans="1:32" ht="21.65" customHeight="1">
      <c r="A27" s="13"/>
      <c r="B27" s="41">
        <v>21</v>
      </c>
      <c r="C27" s="58" t="s">
        <v>24</v>
      </c>
      <c r="D27" s="55">
        <v>6</v>
      </c>
      <c r="E27" s="66">
        <f t="shared" si="0"/>
        <v>491166</v>
      </c>
      <c r="F27" s="25">
        <v>5</v>
      </c>
      <c r="G27" s="38">
        <f t="shared" si="1"/>
        <v>409305</v>
      </c>
      <c r="H27" s="17">
        <v>1</v>
      </c>
      <c r="I27" s="18">
        <f t="shared" si="2"/>
        <v>6410</v>
      </c>
      <c r="J27" s="39">
        <v>2</v>
      </c>
      <c r="K27" s="38">
        <f t="shared" si="3"/>
        <v>12404</v>
      </c>
      <c r="L27" s="40">
        <v>1</v>
      </c>
      <c r="M27" s="42">
        <f t="shared" si="4"/>
        <v>3790</v>
      </c>
      <c r="N27" s="39">
        <v>1</v>
      </c>
      <c r="O27" s="38">
        <f t="shared" si="5"/>
        <v>5514</v>
      </c>
      <c r="P27" s="17">
        <v>6</v>
      </c>
      <c r="Q27" s="18">
        <f t="shared" si="6"/>
        <v>402648</v>
      </c>
      <c r="R27" s="17">
        <v>1</v>
      </c>
      <c r="S27" s="18">
        <f t="shared" si="7"/>
        <v>2818</v>
      </c>
      <c r="T27" s="17">
        <v>1</v>
      </c>
      <c r="U27" s="18">
        <f t="shared" si="8"/>
        <v>16053</v>
      </c>
      <c r="V27" s="17">
        <v>1</v>
      </c>
      <c r="W27" s="38">
        <f t="shared" si="9"/>
        <v>2019</v>
      </c>
      <c r="X27" s="17">
        <v>0</v>
      </c>
      <c r="Y27" s="38">
        <f t="shared" si="10"/>
        <v>0</v>
      </c>
      <c r="Z27" s="17">
        <v>0</v>
      </c>
      <c r="AA27" s="38">
        <f t="shared" si="11"/>
        <v>0</v>
      </c>
      <c r="AB27" s="17">
        <v>0</v>
      </c>
      <c r="AC27" s="38">
        <f t="shared" si="12"/>
        <v>0</v>
      </c>
      <c r="AD27" s="64">
        <f t="shared" si="13"/>
        <v>1352127</v>
      </c>
      <c r="AE27" s="43"/>
    </row>
    <row r="28" spans="1:32" ht="21.65" customHeight="1">
      <c r="A28" s="13"/>
      <c r="B28" s="41">
        <v>22</v>
      </c>
      <c r="C28" s="58" t="s">
        <v>25</v>
      </c>
      <c r="D28" s="55">
        <v>0</v>
      </c>
      <c r="E28" s="66">
        <f t="shared" si="0"/>
        <v>0</v>
      </c>
      <c r="F28" s="25">
        <v>0</v>
      </c>
      <c r="G28" s="38">
        <f t="shared" si="1"/>
        <v>0</v>
      </c>
      <c r="H28" s="17">
        <v>0</v>
      </c>
      <c r="I28" s="18">
        <f t="shared" si="2"/>
        <v>0</v>
      </c>
      <c r="J28" s="39">
        <v>0</v>
      </c>
      <c r="K28" s="38">
        <f t="shared" si="3"/>
        <v>0</v>
      </c>
      <c r="L28" s="40">
        <v>0</v>
      </c>
      <c r="M28" s="42">
        <f t="shared" si="4"/>
        <v>0</v>
      </c>
      <c r="N28" s="39">
        <v>0</v>
      </c>
      <c r="O28" s="38">
        <f t="shared" si="5"/>
        <v>0</v>
      </c>
      <c r="P28" s="17">
        <v>0</v>
      </c>
      <c r="Q28" s="18">
        <f t="shared" si="6"/>
        <v>0</v>
      </c>
      <c r="R28" s="17">
        <v>0</v>
      </c>
      <c r="S28" s="18">
        <f t="shared" si="7"/>
        <v>0</v>
      </c>
      <c r="T28" s="17">
        <v>0</v>
      </c>
      <c r="U28" s="18">
        <f t="shared" si="8"/>
        <v>0</v>
      </c>
      <c r="V28" s="17">
        <v>0</v>
      </c>
      <c r="W28" s="38">
        <f t="shared" si="9"/>
        <v>0</v>
      </c>
      <c r="X28" s="17">
        <v>0</v>
      </c>
      <c r="Y28" s="38">
        <f t="shared" si="10"/>
        <v>0</v>
      </c>
      <c r="Z28" s="17">
        <v>0</v>
      </c>
      <c r="AA28" s="38">
        <f t="shared" si="11"/>
        <v>0</v>
      </c>
      <c r="AB28" s="17">
        <v>0</v>
      </c>
      <c r="AC28" s="38">
        <f t="shared" si="12"/>
        <v>0</v>
      </c>
      <c r="AD28" s="64">
        <f t="shared" si="13"/>
        <v>0</v>
      </c>
      <c r="AE28" s="43"/>
    </row>
    <row r="29" spans="1:32" ht="21.65" customHeight="1">
      <c r="A29" s="13"/>
      <c r="B29" s="41">
        <v>23</v>
      </c>
      <c r="C29" s="58" t="s">
        <v>26</v>
      </c>
      <c r="D29" s="55">
        <v>0</v>
      </c>
      <c r="E29" s="66">
        <f t="shared" si="0"/>
        <v>0</v>
      </c>
      <c r="F29" s="25">
        <v>0</v>
      </c>
      <c r="G29" s="38">
        <f t="shared" si="1"/>
        <v>0</v>
      </c>
      <c r="H29" s="17">
        <v>0</v>
      </c>
      <c r="I29" s="18">
        <f t="shared" si="2"/>
        <v>0</v>
      </c>
      <c r="J29" s="39">
        <v>0</v>
      </c>
      <c r="K29" s="38">
        <f t="shared" si="3"/>
        <v>0</v>
      </c>
      <c r="L29" s="40">
        <v>0</v>
      </c>
      <c r="M29" s="42">
        <f t="shared" si="4"/>
        <v>0</v>
      </c>
      <c r="N29" s="39">
        <v>0</v>
      </c>
      <c r="O29" s="38">
        <f t="shared" si="5"/>
        <v>0</v>
      </c>
      <c r="P29" s="17">
        <v>0</v>
      </c>
      <c r="Q29" s="18">
        <f t="shared" si="6"/>
        <v>0</v>
      </c>
      <c r="R29" s="17">
        <v>0</v>
      </c>
      <c r="S29" s="18">
        <f t="shared" si="7"/>
        <v>0</v>
      </c>
      <c r="T29" s="17">
        <v>0</v>
      </c>
      <c r="U29" s="18">
        <f t="shared" si="8"/>
        <v>0</v>
      </c>
      <c r="V29" s="17">
        <v>0</v>
      </c>
      <c r="W29" s="38">
        <f t="shared" si="9"/>
        <v>0</v>
      </c>
      <c r="X29" s="17">
        <v>0</v>
      </c>
      <c r="Y29" s="38">
        <f t="shared" si="10"/>
        <v>0</v>
      </c>
      <c r="Z29" s="17">
        <v>0</v>
      </c>
      <c r="AA29" s="38">
        <f t="shared" si="11"/>
        <v>0</v>
      </c>
      <c r="AB29" s="17">
        <v>0</v>
      </c>
      <c r="AC29" s="38">
        <f t="shared" si="12"/>
        <v>0</v>
      </c>
      <c r="AD29" s="64">
        <f t="shared" si="13"/>
        <v>0</v>
      </c>
      <c r="AE29" s="43"/>
    </row>
    <row r="30" spans="1:32" ht="21.65" customHeight="1">
      <c r="A30" s="13"/>
      <c r="B30" s="41">
        <v>24</v>
      </c>
      <c r="C30" s="58" t="s">
        <v>27</v>
      </c>
      <c r="D30" s="55">
        <v>0</v>
      </c>
      <c r="E30" s="66">
        <f t="shared" si="0"/>
        <v>0</v>
      </c>
      <c r="F30" s="25">
        <v>0</v>
      </c>
      <c r="G30" s="38">
        <f t="shared" si="1"/>
        <v>0</v>
      </c>
      <c r="H30" s="17">
        <v>0</v>
      </c>
      <c r="I30" s="18">
        <f t="shared" si="2"/>
        <v>0</v>
      </c>
      <c r="J30" s="39">
        <v>0</v>
      </c>
      <c r="K30" s="38">
        <f t="shared" si="3"/>
        <v>0</v>
      </c>
      <c r="L30" s="40">
        <v>0</v>
      </c>
      <c r="M30" s="42">
        <f t="shared" si="4"/>
        <v>0</v>
      </c>
      <c r="N30" s="39">
        <v>0</v>
      </c>
      <c r="O30" s="38">
        <f t="shared" si="5"/>
        <v>0</v>
      </c>
      <c r="P30" s="17">
        <v>0</v>
      </c>
      <c r="Q30" s="18">
        <f t="shared" si="6"/>
        <v>0</v>
      </c>
      <c r="R30" s="17">
        <v>0</v>
      </c>
      <c r="S30" s="18">
        <f t="shared" si="7"/>
        <v>0</v>
      </c>
      <c r="T30" s="17">
        <v>0</v>
      </c>
      <c r="U30" s="18">
        <f t="shared" si="8"/>
        <v>0</v>
      </c>
      <c r="V30" s="17">
        <v>0</v>
      </c>
      <c r="W30" s="38">
        <f t="shared" si="9"/>
        <v>0</v>
      </c>
      <c r="X30" s="17">
        <v>0</v>
      </c>
      <c r="Y30" s="38">
        <f t="shared" si="10"/>
        <v>0</v>
      </c>
      <c r="Z30" s="17">
        <v>0</v>
      </c>
      <c r="AA30" s="38">
        <f t="shared" si="11"/>
        <v>0</v>
      </c>
      <c r="AB30" s="17">
        <v>0</v>
      </c>
      <c r="AC30" s="38">
        <f t="shared" si="12"/>
        <v>0</v>
      </c>
      <c r="AD30" s="64">
        <f t="shared" si="13"/>
        <v>0</v>
      </c>
      <c r="AE30" s="43"/>
    </row>
    <row r="31" spans="1:32" ht="21.65" customHeight="1">
      <c r="A31" s="13"/>
      <c r="B31" s="41">
        <v>25</v>
      </c>
      <c r="C31" s="58" t="s">
        <v>28</v>
      </c>
      <c r="D31" s="55">
        <v>0</v>
      </c>
      <c r="E31" s="66">
        <f t="shared" si="0"/>
        <v>0</v>
      </c>
      <c r="F31" s="25">
        <v>0</v>
      </c>
      <c r="G31" s="38">
        <f t="shared" si="1"/>
        <v>0</v>
      </c>
      <c r="H31" s="17">
        <v>0</v>
      </c>
      <c r="I31" s="18">
        <f t="shared" si="2"/>
        <v>0</v>
      </c>
      <c r="J31" s="39">
        <v>0</v>
      </c>
      <c r="K31" s="38">
        <f t="shared" si="3"/>
        <v>0</v>
      </c>
      <c r="L31" s="40">
        <v>0</v>
      </c>
      <c r="M31" s="42">
        <f t="shared" si="4"/>
        <v>0</v>
      </c>
      <c r="N31" s="39">
        <v>0</v>
      </c>
      <c r="O31" s="38">
        <f t="shared" si="5"/>
        <v>0</v>
      </c>
      <c r="P31" s="17">
        <v>0</v>
      </c>
      <c r="Q31" s="18">
        <f t="shared" si="6"/>
        <v>0</v>
      </c>
      <c r="R31" s="17">
        <v>0</v>
      </c>
      <c r="S31" s="18">
        <f t="shared" si="7"/>
        <v>0</v>
      </c>
      <c r="T31" s="17">
        <v>0</v>
      </c>
      <c r="U31" s="18">
        <f t="shared" si="8"/>
        <v>0</v>
      </c>
      <c r="V31" s="17">
        <v>0</v>
      </c>
      <c r="W31" s="38">
        <f t="shared" si="9"/>
        <v>0</v>
      </c>
      <c r="X31" s="17">
        <v>0</v>
      </c>
      <c r="Y31" s="38">
        <f t="shared" si="10"/>
        <v>0</v>
      </c>
      <c r="Z31" s="17">
        <v>0</v>
      </c>
      <c r="AA31" s="38">
        <f t="shared" si="11"/>
        <v>0</v>
      </c>
      <c r="AB31" s="17">
        <v>0</v>
      </c>
      <c r="AC31" s="38">
        <f t="shared" si="12"/>
        <v>0</v>
      </c>
      <c r="AD31" s="64">
        <f t="shared" si="13"/>
        <v>0</v>
      </c>
      <c r="AE31" s="43"/>
    </row>
    <row r="32" spans="1:32" ht="21.65" customHeight="1">
      <c r="A32" s="13"/>
      <c r="B32" s="41">
        <v>26</v>
      </c>
      <c r="C32" s="58" t="s">
        <v>29</v>
      </c>
      <c r="D32" s="55">
        <v>0</v>
      </c>
      <c r="E32" s="66">
        <f t="shared" si="0"/>
        <v>0</v>
      </c>
      <c r="F32" s="25">
        <v>0</v>
      </c>
      <c r="G32" s="38">
        <f t="shared" si="1"/>
        <v>0</v>
      </c>
      <c r="H32" s="17">
        <v>0</v>
      </c>
      <c r="I32" s="18">
        <f t="shared" si="2"/>
        <v>0</v>
      </c>
      <c r="J32" s="39">
        <v>0</v>
      </c>
      <c r="K32" s="38">
        <f t="shared" si="3"/>
        <v>0</v>
      </c>
      <c r="L32" s="40">
        <v>0</v>
      </c>
      <c r="M32" s="42">
        <f t="shared" si="4"/>
        <v>0</v>
      </c>
      <c r="N32" s="39">
        <v>0</v>
      </c>
      <c r="O32" s="38">
        <f t="shared" si="5"/>
        <v>0</v>
      </c>
      <c r="P32" s="17">
        <v>0</v>
      </c>
      <c r="Q32" s="18">
        <f t="shared" si="6"/>
        <v>0</v>
      </c>
      <c r="R32" s="17">
        <v>0</v>
      </c>
      <c r="S32" s="18">
        <f t="shared" si="7"/>
        <v>0</v>
      </c>
      <c r="T32" s="17">
        <v>0</v>
      </c>
      <c r="U32" s="18">
        <f t="shared" si="8"/>
        <v>0</v>
      </c>
      <c r="V32" s="17">
        <v>0</v>
      </c>
      <c r="W32" s="38">
        <f t="shared" si="9"/>
        <v>0</v>
      </c>
      <c r="X32" s="17">
        <v>0</v>
      </c>
      <c r="Y32" s="38">
        <f t="shared" si="10"/>
        <v>0</v>
      </c>
      <c r="Z32" s="17">
        <v>0</v>
      </c>
      <c r="AA32" s="38">
        <f t="shared" si="11"/>
        <v>0</v>
      </c>
      <c r="AB32" s="17">
        <v>0</v>
      </c>
      <c r="AC32" s="38">
        <f t="shared" si="12"/>
        <v>0</v>
      </c>
      <c r="AD32" s="64">
        <f t="shared" si="13"/>
        <v>0</v>
      </c>
      <c r="AE32" s="43"/>
    </row>
    <row r="33" spans="1:31" ht="21.65" customHeight="1">
      <c r="A33" s="13"/>
      <c r="B33" s="41">
        <v>27</v>
      </c>
      <c r="C33" s="58" t="s">
        <v>30</v>
      </c>
      <c r="D33" s="55">
        <v>0</v>
      </c>
      <c r="E33" s="66">
        <f t="shared" si="0"/>
        <v>0</v>
      </c>
      <c r="F33" s="25">
        <v>0</v>
      </c>
      <c r="G33" s="38">
        <f t="shared" si="1"/>
        <v>0</v>
      </c>
      <c r="H33" s="17">
        <v>0</v>
      </c>
      <c r="I33" s="18">
        <f t="shared" si="2"/>
        <v>0</v>
      </c>
      <c r="J33" s="39">
        <v>0</v>
      </c>
      <c r="K33" s="38">
        <f t="shared" si="3"/>
        <v>0</v>
      </c>
      <c r="L33" s="40">
        <v>0</v>
      </c>
      <c r="M33" s="42">
        <f t="shared" si="4"/>
        <v>0</v>
      </c>
      <c r="N33" s="39">
        <v>0</v>
      </c>
      <c r="O33" s="38">
        <f t="shared" si="5"/>
        <v>0</v>
      </c>
      <c r="P33" s="17">
        <v>0</v>
      </c>
      <c r="Q33" s="18">
        <f t="shared" si="6"/>
        <v>0</v>
      </c>
      <c r="R33" s="17">
        <v>0</v>
      </c>
      <c r="S33" s="18">
        <f t="shared" si="7"/>
        <v>0</v>
      </c>
      <c r="T33" s="17">
        <v>0</v>
      </c>
      <c r="U33" s="18">
        <f t="shared" si="8"/>
        <v>0</v>
      </c>
      <c r="V33" s="17">
        <v>0</v>
      </c>
      <c r="W33" s="38">
        <f t="shared" si="9"/>
        <v>0</v>
      </c>
      <c r="X33" s="17">
        <v>0</v>
      </c>
      <c r="Y33" s="38">
        <f t="shared" si="10"/>
        <v>0</v>
      </c>
      <c r="Z33" s="17">
        <v>0</v>
      </c>
      <c r="AA33" s="38">
        <f t="shared" si="11"/>
        <v>0</v>
      </c>
      <c r="AB33" s="17">
        <v>0</v>
      </c>
      <c r="AC33" s="38">
        <f t="shared" si="12"/>
        <v>0</v>
      </c>
      <c r="AD33" s="64">
        <f t="shared" si="13"/>
        <v>0</v>
      </c>
      <c r="AE33" s="43"/>
    </row>
    <row r="34" spans="1:31" ht="21.65" customHeight="1">
      <c r="A34" s="13"/>
      <c r="B34" s="41">
        <v>28</v>
      </c>
      <c r="C34" s="58" t="s">
        <v>32</v>
      </c>
      <c r="D34" s="55">
        <v>0</v>
      </c>
      <c r="E34" s="66">
        <f t="shared" si="0"/>
        <v>0</v>
      </c>
      <c r="F34" s="25">
        <v>0</v>
      </c>
      <c r="G34" s="38">
        <f t="shared" si="1"/>
        <v>0</v>
      </c>
      <c r="H34" s="17">
        <v>0</v>
      </c>
      <c r="I34" s="18">
        <f t="shared" si="2"/>
        <v>0</v>
      </c>
      <c r="J34" s="39">
        <v>0</v>
      </c>
      <c r="K34" s="38">
        <f t="shared" si="3"/>
        <v>0</v>
      </c>
      <c r="L34" s="40">
        <v>0</v>
      </c>
      <c r="M34" s="42">
        <f t="shared" si="4"/>
        <v>0</v>
      </c>
      <c r="N34" s="39">
        <v>0</v>
      </c>
      <c r="O34" s="38">
        <f t="shared" si="5"/>
        <v>0</v>
      </c>
      <c r="P34" s="17">
        <v>0</v>
      </c>
      <c r="Q34" s="18">
        <f t="shared" si="6"/>
        <v>0</v>
      </c>
      <c r="R34" s="17">
        <v>0</v>
      </c>
      <c r="S34" s="18">
        <f t="shared" si="7"/>
        <v>0</v>
      </c>
      <c r="T34" s="17">
        <v>0</v>
      </c>
      <c r="U34" s="18">
        <f t="shared" si="8"/>
        <v>0</v>
      </c>
      <c r="V34" s="17">
        <v>0</v>
      </c>
      <c r="W34" s="38">
        <f t="shared" si="9"/>
        <v>0</v>
      </c>
      <c r="X34" s="17">
        <v>0</v>
      </c>
      <c r="Y34" s="38">
        <f t="shared" si="10"/>
        <v>0</v>
      </c>
      <c r="Z34" s="17">
        <v>0</v>
      </c>
      <c r="AA34" s="38">
        <f t="shared" si="11"/>
        <v>0</v>
      </c>
      <c r="AB34" s="17">
        <v>0</v>
      </c>
      <c r="AC34" s="38">
        <f t="shared" si="12"/>
        <v>0</v>
      </c>
      <c r="AD34" s="64">
        <f t="shared" si="13"/>
        <v>0</v>
      </c>
      <c r="AE34" s="43"/>
    </row>
    <row r="35" spans="1:31" ht="21.65" customHeight="1" thickBot="1">
      <c r="A35" s="13"/>
      <c r="B35" s="45">
        <v>29</v>
      </c>
      <c r="C35" s="61" t="s">
        <v>33</v>
      </c>
      <c r="D35" s="56">
        <v>0</v>
      </c>
      <c r="E35" s="67">
        <f t="shared" si="0"/>
        <v>0</v>
      </c>
      <c r="F35" s="25">
        <v>0</v>
      </c>
      <c r="G35" s="46">
        <f t="shared" si="1"/>
        <v>0</v>
      </c>
      <c r="H35" s="17">
        <v>0</v>
      </c>
      <c r="I35" s="19">
        <f t="shared" si="2"/>
        <v>0</v>
      </c>
      <c r="J35" s="39">
        <v>0</v>
      </c>
      <c r="K35" s="46">
        <f t="shared" si="3"/>
        <v>0</v>
      </c>
      <c r="L35" s="40">
        <v>0</v>
      </c>
      <c r="M35" s="47">
        <f t="shared" si="4"/>
        <v>0</v>
      </c>
      <c r="N35" s="39">
        <v>0</v>
      </c>
      <c r="O35" s="46">
        <f t="shared" si="5"/>
        <v>0</v>
      </c>
      <c r="P35" s="17">
        <v>0</v>
      </c>
      <c r="Q35" s="19">
        <f t="shared" si="6"/>
        <v>0</v>
      </c>
      <c r="R35" s="17">
        <v>0</v>
      </c>
      <c r="S35" s="18">
        <f t="shared" si="7"/>
        <v>0</v>
      </c>
      <c r="T35" s="17">
        <v>0</v>
      </c>
      <c r="U35" s="18">
        <f t="shared" si="8"/>
        <v>0</v>
      </c>
      <c r="V35" s="17">
        <v>0</v>
      </c>
      <c r="W35" s="38">
        <f t="shared" si="9"/>
        <v>0</v>
      </c>
      <c r="X35" s="17">
        <v>0</v>
      </c>
      <c r="Y35" s="46">
        <f t="shared" si="10"/>
        <v>0</v>
      </c>
      <c r="Z35" s="17">
        <v>0</v>
      </c>
      <c r="AA35" s="46">
        <f t="shared" si="11"/>
        <v>0</v>
      </c>
      <c r="AB35" s="17">
        <v>0</v>
      </c>
      <c r="AC35" s="46">
        <f t="shared" si="12"/>
        <v>0</v>
      </c>
      <c r="AD35" s="65">
        <f t="shared" si="13"/>
        <v>0</v>
      </c>
      <c r="AE35" s="43"/>
    </row>
    <row r="36" spans="1:31" ht="27.75" customHeight="1" thickBot="1">
      <c r="A36" s="48"/>
      <c r="B36" s="83" t="s">
        <v>31</v>
      </c>
      <c r="C36" s="78"/>
      <c r="D36" s="54">
        <v>26</v>
      </c>
      <c r="E36" s="51">
        <f t="shared" si="0"/>
        <v>2128386</v>
      </c>
      <c r="F36" s="15">
        <f t="shared" ref="F36:V36" si="14">SUM(F7:F35)</f>
        <v>38</v>
      </c>
      <c r="G36" s="8">
        <f t="shared" si="14"/>
        <v>3110718</v>
      </c>
      <c r="H36" s="2">
        <f t="shared" si="14"/>
        <v>10</v>
      </c>
      <c r="I36" s="5">
        <f t="shared" si="14"/>
        <v>64100</v>
      </c>
      <c r="J36" s="7">
        <f t="shared" si="14"/>
        <v>16</v>
      </c>
      <c r="K36" s="5">
        <f t="shared" si="14"/>
        <v>99232</v>
      </c>
      <c r="L36" s="7">
        <f t="shared" si="14"/>
        <v>5</v>
      </c>
      <c r="M36" s="5">
        <f t="shared" si="14"/>
        <v>18950</v>
      </c>
      <c r="N36" s="7">
        <f t="shared" si="14"/>
        <v>5</v>
      </c>
      <c r="O36" s="5">
        <f t="shared" si="14"/>
        <v>27570</v>
      </c>
      <c r="P36" s="7">
        <f t="shared" si="14"/>
        <v>23</v>
      </c>
      <c r="Q36" s="8">
        <f t="shared" si="14"/>
        <v>1543484</v>
      </c>
      <c r="R36" s="7">
        <f t="shared" si="14"/>
        <v>3</v>
      </c>
      <c r="S36" s="8">
        <f t="shared" si="14"/>
        <v>8454</v>
      </c>
      <c r="T36" s="7">
        <f t="shared" si="14"/>
        <v>3</v>
      </c>
      <c r="U36" s="8">
        <f t="shared" si="14"/>
        <v>48159</v>
      </c>
      <c r="V36" s="7">
        <f t="shared" si="14"/>
        <v>5</v>
      </c>
      <c r="W36" s="5">
        <f>SUM(W7:W35)</f>
        <v>10095</v>
      </c>
      <c r="X36" s="7">
        <f t="shared" ref="X36:Z36" si="15">SUM(X7:X35)</f>
        <v>2</v>
      </c>
      <c r="Y36" s="51">
        <f t="shared" si="10"/>
        <v>22400</v>
      </c>
      <c r="Z36" s="7">
        <f t="shared" si="15"/>
        <v>2</v>
      </c>
      <c r="AA36" s="51">
        <f t="shared" si="11"/>
        <v>15680</v>
      </c>
      <c r="AB36" s="7">
        <f t="shared" ref="AB36" si="16">SUM(AB7:AB35)</f>
        <v>1</v>
      </c>
      <c r="AC36" s="51">
        <f t="shared" si="12"/>
        <v>63388</v>
      </c>
      <c r="AD36" s="63">
        <f>SUM(AD7:AD35)</f>
        <v>7160616</v>
      </c>
      <c r="AE36" s="43"/>
    </row>
    <row r="37" spans="1:31" ht="21" customHeight="1">
      <c r="A37" s="48"/>
      <c r="B37" s="48"/>
      <c r="C37" s="4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4"/>
    </row>
    <row r="38" spans="1:31" ht="17.25" customHeight="1">
      <c r="A38" s="50"/>
      <c r="B38" s="5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31" s="23" customFormat="1" ht="87" customHeight="1">
      <c r="A39" s="3"/>
      <c r="B39" s="73" t="s">
        <v>36</v>
      </c>
      <c r="C39" s="74"/>
      <c r="D39" s="74"/>
      <c r="E39" s="7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4" t="s">
        <v>37</v>
      </c>
    </row>
    <row r="40" spans="1:31" ht="14.25" customHeight="1"/>
    <row r="41" spans="1:31" ht="14.25" customHeight="1"/>
    <row r="42" spans="1:31" ht="14.25" customHeight="1"/>
    <row r="43" spans="1:31" ht="14.25" customHeight="1"/>
    <row r="44" spans="1:31" ht="14.25" customHeight="1"/>
    <row r="45" spans="1:31" ht="14.25" customHeight="1"/>
    <row r="46" spans="1:31" ht="14.25" customHeight="1"/>
    <row r="47" spans="1:31" ht="14.25" customHeight="1"/>
    <row r="48" spans="1:3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26">
    <mergeCell ref="AD4:AD5"/>
    <mergeCell ref="B3:AD3"/>
    <mergeCell ref="P1:Q1"/>
    <mergeCell ref="P2:Q2"/>
    <mergeCell ref="B36:C36"/>
    <mergeCell ref="H4:I4"/>
    <mergeCell ref="J4:K4"/>
    <mergeCell ref="N4:O4"/>
    <mergeCell ref="P4:Q4"/>
    <mergeCell ref="L4:M4"/>
    <mergeCell ref="R4:S4"/>
    <mergeCell ref="R1:S1"/>
    <mergeCell ref="T1:U1"/>
    <mergeCell ref="T2:U2"/>
    <mergeCell ref="T4:U4"/>
    <mergeCell ref="V1:W1"/>
    <mergeCell ref="B39:E39"/>
    <mergeCell ref="B4:B5"/>
    <mergeCell ref="C4:C5"/>
    <mergeCell ref="D4:E4"/>
    <mergeCell ref="F4:G4"/>
    <mergeCell ref="X4:Y4"/>
    <mergeCell ref="Z4:AA4"/>
    <mergeCell ref="AB4:AC4"/>
    <mergeCell ref="V2:W2"/>
    <mergeCell ref="V4:W4"/>
  </mergeCells>
  <pageMargins left="0.7" right="0.7" top="0.75" bottom="0.75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Розподіл</vt:lpstr>
      <vt:lpstr>Розподіл!Область_друку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User215</dc:creator>
  <cp:lastModifiedBy>Yuliia Maidaniuk</cp:lastModifiedBy>
  <cp:lastPrinted>2023-06-22T06:41:58Z</cp:lastPrinted>
  <dcterms:created xsi:type="dcterms:W3CDTF">2021-10-04T14:21:04Z</dcterms:created>
  <dcterms:modified xsi:type="dcterms:W3CDTF">2024-03-18T14:12:56Z</dcterms:modified>
</cp:coreProperties>
</file>