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d.holovach\Desktop\2023\Розподіл\Донорство крові\12.03.2024\"/>
    </mc:Choice>
  </mc:AlternateContent>
  <xr:revisionPtr revIDLastSave="0" documentId="13_ncr:1_{51C3710D-6018-41D3-8F7D-D85B1C8EF60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Лист1" sheetId="1" r:id="rId1"/>
    <sheet name="Лист2" sheetId="2" r:id="rId2"/>
  </sheets>
  <definedNames>
    <definedName name="_xlnm.Print_Area" localSheetId="0">Лист1!$A$1:$O$38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2" l="1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7" i="2"/>
  <c r="L36" i="2" l="1"/>
  <c r="J36" i="2"/>
  <c r="H36" i="2"/>
  <c r="F36" i="2"/>
  <c r="D36" i="2"/>
  <c r="M35" i="2"/>
  <c r="K35" i="2"/>
  <c r="I35" i="2"/>
  <c r="G35" i="2"/>
  <c r="E35" i="2"/>
  <c r="M34" i="2"/>
  <c r="K34" i="2"/>
  <c r="I34" i="2"/>
  <c r="G34" i="2"/>
  <c r="E34" i="2"/>
  <c r="M33" i="2"/>
  <c r="K33" i="2"/>
  <c r="I33" i="2"/>
  <c r="G33" i="2"/>
  <c r="E33" i="2"/>
  <c r="M32" i="2"/>
  <c r="K32" i="2"/>
  <c r="I32" i="2"/>
  <c r="G32" i="2"/>
  <c r="E32" i="2"/>
  <c r="M31" i="2"/>
  <c r="K31" i="2"/>
  <c r="I31" i="2"/>
  <c r="G31" i="2"/>
  <c r="E31" i="2"/>
  <c r="M30" i="2"/>
  <c r="K30" i="2"/>
  <c r="I30" i="2"/>
  <c r="G30" i="2"/>
  <c r="E30" i="2"/>
  <c r="M29" i="2"/>
  <c r="K29" i="2"/>
  <c r="I29" i="2"/>
  <c r="G29" i="2"/>
  <c r="E29" i="2"/>
  <c r="M28" i="2"/>
  <c r="K28" i="2"/>
  <c r="I28" i="2"/>
  <c r="G28" i="2"/>
  <c r="E28" i="2"/>
  <c r="M27" i="2"/>
  <c r="K27" i="2"/>
  <c r="I27" i="2"/>
  <c r="G27" i="2"/>
  <c r="E27" i="2"/>
  <c r="M26" i="2"/>
  <c r="K26" i="2"/>
  <c r="I26" i="2"/>
  <c r="G26" i="2"/>
  <c r="E26" i="2"/>
  <c r="M25" i="2"/>
  <c r="K25" i="2"/>
  <c r="I25" i="2"/>
  <c r="G25" i="2"/>
  <c r="E25" i="2"/>
  <c r="M24" i="2"/>
  <c r="K24" i="2"/>
  <c r="I24" i="2"/>
  <c r="G24" i="2"/>
  <c r="E24" i="2"/>
  <c r="M23" i="2"/>
  <c r="K23" i="2"/>
  <c r="I23" i="2"/>
  <c r="G23" i="2"/>
  <c r="E23" i="2"/>
  <c r="M22" i="2"/>
  <c r="K22" i="2"/>
  <c r="I22" i="2"/>
  <c r="G22" i="2"/>
  <c r="E22" i="2"/>
  <c r="M21" i="2"/>
  <c r="K21" i="2"/>
  <c r="I21" i="2"/>
  <c r="G21" i="2"/>
  <c r="E21" i="2"/>
  <c r="M20" i="2"/>
  <c r="K20" i="2"/>
  <c r="I20" i="2"/>
  <c r="G20" i="2"/>
  <c r="E20" i="2"/>
  <c r="M19" i="2"/>
  <c r="K19" i="2"/>
  <c r="I19" i="2"/>
  <c r="G19" i="2"/>
  <c r="E19" i="2"/>
  <c r="M18" i="2"/>
  <c r="K18" i="2"/>
  <c r="I18" i="2"/>
  <c r="G18" i="2"/>
  <c r="E18" i="2"/>
  <c r="M17" i="2"/>
  <c r="K17" i="2"/>
  <c r="I17" i="2"/>
  <c r="G17" i="2"/>
  <c r="E17" i="2"/>
  <c r="M16" i="2"/>
  <c r="K16" i="2"/>
  <c r="I16" i="2"/>
  <c r="G16" i="2"/>
  <c r="E16" i="2"/>
  <c r="M15" i="2"/>
  <c r="K15" i="2"/>
  <c r="I15" i="2"/>
  <c r="G15" i="2"/>
  <c r="E15" i="2"/>
  <c r="M14" i="2"/>
  <c r="K14" i="2"/>
  <c r="I14" i="2"/>
  <c r="G14" i="2"/>
  <c r="E14" i="2"/>
  <c r="M13" i="2"/>
  <c r="K13" i="2"/>
  <c r="I13" i="2"/>
  <c r="G13" i="2"/>
  <c r="E13" i="2"/>
  <c r="M12" i="2"/>
  <c r="K12" i="2"/>
  <c r="I12" i="2"/>
  <c r="G12" i="2"/>
  <c r="E12" i="2"/>
  <c r="M11" i="2"/>
  <c r="K11" i="2"/>
  <c r="I11" i="2"/>
  <c r="G11" i="2"/>
  <c r="E11" i="2"/>
  <c r="M10" i="2"/>
  <c r="K10" i="2"/>
  <c r="I10" i="2"/>
  <c r="G10" i="2"/>
  <c r="E10" i="2"/>
  <c r="M9" i="2"/>
  <c r="K9" i="2"/>
  <c r="I9" i="2"/>
  <c r="G9" i="2"/>
  <c r="E9" i="2"/>
  <c r="M8" i="2"/>
  <c r="K8" i="2"/>
  <c r="I8" i="2"/>
  <c r="G8" i="2"/>
  <c r="E8" i="2"/>
  <c r="M7" i="2"/>
  <c r="K7" i="2"/>
  <c r="I7" i="2"/>
  <c r="G7" i="2"/>
  <c r="E7" i="2"/>
  <c r="E36" i="2" l="1"/>
  <c r="M36" i="2"/>
  <c r="K36" i="2"/>
  <c r="G36" i="2"/>
  <c r="I36" i="2"/>
  <c r="N36" i="2"/>
  <c r="I9" i="1" l="1"/>
  <c r="F36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7" i="1"/>
  <c r="I8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7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7" i="1"/>
  <c r="L36" i="1" l="1"/>
  <c r="N36" i="1"/>
  <c r="J36" i="1"/>
  <c r="H36" i="1"/>
  <c r="O36" i="1" l="1"/>
  <c r="M36" i="1"/>
  <c r="K36" i="1"/>
  <c r="I36" i="1"/>
  <c r="G36" i="1" l="1"/>
  <c r="D36" i="1"/>
  <c r="E36" i="1" l="1"/>
</calcChain>
</file>

<file path=xl/sharedStrings.xml><?xml version="1.0" encoding="utf-8"?>
<sst xmlns="http://schemas.openxmlformats.org/spreadsheetml/2006/main" count="104" uniqueCount="52">
  <si>
    <t>№ з/п</t>
  </si>
  <si>
    <t>Адміністративно-
територіальні одиниці/ заклад охорони здоров'я</t>
  </si>
  <si>
    <t xml:space="preserve">Загальна вартість, грн </t>
  </si>
  <si>
    <t>в-сть, грн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</si>
  <si>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</si>
  <si>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</si>
  <si>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</si>
  <si>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</si>
  <si>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</si>
  <si>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Закарпатська область</t>
  </si>
  <si>
    <t>Запорізька область</t>
  </si>
  <si>
    <t>Івано-Франківська область</t>
  </si>
  <si>
    <t>Київська область</t>
  </si>
  <si>
    <t>Кіровоградська область</t>
  </si>
  <si>
    <t>Луганська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</si>
  <si>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</si>
  <si>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</si>
  <si>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</si>
  <si>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</si>
  <si>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Рівненська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</si>
  <si>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</si>
  <si>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</si>
  <si>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</si>
  <si>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</si>
  <si>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</si>
  <si>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</si>
  <si>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</si>
  <si>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</si>
  <si>
    <t>Місто Київ</t>
  </si>
  <si>
    <t>ДУ «Науково-практичний медичний центр дитячої кардіології та кардіохірургії» МОЗ України</t>
  </si>
  <si>
    <t>ДУ «Інститут серця МОЗ України»</t>
  </si>
  <si>
    <t>Всього</t>
  </si>
  <si>
    <t>Національний інститут раку</t>
  </si>
  <si>
    <t>НДСЛ Охматдит МОЗ України</t>
  </si>
  <si>
    <t>к-сть упаковок</t>
  </si>
  <si>
    <t>Розподіл реагентів та витратних матеріалів сумісних з приладом cobas s201, закуплених за кошти Державного бюджету на 2023 рік за бюджетною програмою КПКВК 2301400 «Забезпечення медичних заходів програмного характеру» за напрямом «Закупівля лікарських засобів, медичних виробів, інших товарів і послуг» у частині «Медичні вироби для забезпечення розвитку донорства крові та її компонентів. Реагенти та витратні матеріали, сумісні з приладом cobas s201»</t>
  </si>
  <si>
    <t xml:space="preserve">Генеральний директор </t>
  </si>
  <si>
    <t>Едем АДАМАНОВ</t>
  </si>
  <si>
    <t>Набір реагентів cobas®
TaqScreen для мультиплексної
детекції (MPX), в2.0 
(Тест для виявлення РНК ВІЛ-1, ВІЛ-2; РНК вірусу гепатиту С, ДНК вірусу гепатиту В на системі cobas s 201, 96 тестів, cobas® TaqScreen MPX Тест, версія 2, 96 тестів, або еквівалент)
Виробник: Рош Молекулар Системс Інк., CША
Ціна за упаковку - 81 861,00 грн
(mnn id: 14864)</t>
  </si>
  <si>
    <t>Контрольний набір реагентів
cobas® TaqScreen для мультиплексної детекції (MPX), версія 2.0 
(Набір контролів для тесту T-SCRN MPX v 2.0, 6 наборів, cobas® TaqScreen MPX контрольний набір, версія 2, 3 по 6 флаконів по 1,6 мл, або еквівалент)
Виробник: Рош Молекулар Системс Інк., CША
Ціна за упаковку - 81 861,00 грн
(mnn id: 14865)</t>
  </si>
  <si>
    <t>Пристрій для підготовки зразку
(Пристрій для підготовки зразка/Specific sample processing unit (SPU), cobas®, 12 по 24 штуки, або еквівалент) 
Виробник: Рош Молекулар Системс Інк., CША/Швейцарія 
Ціна за упаковку - 6 410,00 грн
(mnn id: 14866)</t>
  </si>
  <si>
    <t>Вхідні S – трубки 12 x 24 шт
(Вхідні S-трубки 12 по 24 штуки + Barcode Flips/S-Tube Input, cobas®, або еквівалент)
Виробник: Рош Молекулар Системс Інк., CША/Швейцарія 
Ціна за упаковку - 6 202,00 грн
(mnn id: 14867)</t>
  </si>
  <si>
    <t>Наконечники K - tips
(Наконечники K-tips/K-Tip, cobas®, 12 по 36 штук, або еквівалент)
Виробник: Рош Молекулар Системс Інк., CША/Німеччина
Ціна за упаковку - 3 790,00 грн
(mnn id: 14868)</t>
  </si>
  <si>
    <t>Пробірка K-tube 12x96
(Пробірка K-tube /K-Tube Rack, cobas®, 12 по 96 штук, або еквівалент)
Виробник: Рош Молекулар Системс Інк.,
CША/Швейцарія
Ціна за упаковку - 5 514,00 грн
(mnn id: 14869)</t>
  </si>
  <si>
    <t>Промивний реагент для тесту для прямого кількісного визначення ДНК парвовірусу
В19 генотипів 1, 2, і 3 та прямого якісного виявлення РНК вірусу гепатиту А генотипів І, II, III в плазмі крові людини 
(Промивочний реагент для тесту для прямого кількісного визначення ДНК парвовірусу В19 генотипів 1, 2, і 3 та прямого якісного виявлення РНК вірусу гепатиту А генотипів I, II, III у плазмі крові людини, cobas® TaqScreen WashReagent, 5,1 л, або еквівалент)
Виробник: Рош Молекулар Системс Інк.,
CША
Ціна за упаковку - 67 108,00 грн
(mnn id: 14870)</t>
  </si>
  <si>
    <t>Пластиковий пакет для відходів
(10 шт в рулоні) 
(Пластиковий лоток Hamilton Star, cobas®, 10 одиниць, або еквівалент) 
Виробник: Хамілтон Бонадуц АГ,
Швейцарія/США
Ціна за упаковку - 2 818,00 грн
(mnn id: 14873)</t>
  </si>
  <si>
    <t>Наконечники Tip CORE TIPS з фільтром
 (Наконечник з фільтром Hamilton Star, cobas® 3, 840 одиниць, або еквівалент) 
Виробник: Хамілтон Бонадуц АГ,
Швейцарія
Ціна за упаковку - 16 053,00 грн
(mnn id: 14874)</t>
  </si>
  <si>
    <t>Контейнер для відходів
(Контейнер для відходів Waste bag biohazard, 25 штук, або еквівалент) 
Виробник: Рош Діагностикс ГмбХ,
Німеччина
Ціна за упаковку -2 019,00 грн
(mnn id: 14875)</t>
  </si>
  <si>
    <t>Продовження додатку 1</t>
  </si>
  <si>
    <t>Додаток 1</t>
  </si>
  <si>
    <t>Пластина для шахти 2,2 мл (ml)
(Архівна пластина Hamilton Star з бар-кодом, cobas®, або еквівалент) 
Виробник: Рош Молекулар Системс Інк.,
CША/ Швейцарія
Ціна за упаковку - 14 088,00 грн
(mnn id: 14871)</t>
  </si>
  <si>
    <t>ЗАТВЕРДЖЕНО
наказ державного підприємства 
«Медичні закупівлі України»
від 18 березня 2024 року № 276-Р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</si>
</sst>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scheme val="minor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</font>
    <font>
      <i/>
      <sz val="9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Arimo"/>
    </font>
    <font>
      <b/>
      <sz val="20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6" xfId="0" applyFont="1" applyFill="1" applyBorder="1" applyAlignment="1">
      <alignment horizontal="center" vertical="center" wrapText="1"/>
    </xf>
    <xf numFmtId="3" fontId="3" fillId="2" borderId="16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3" fillId="2" borderId="7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0" fillId="3" borderId="0" xfId="0" applyFill="1"/>
    <xf numFmtId="0" fontId="3" fillId="3" borderId="7" xfId="0" applyFont="1" applyFill="1" applyBorder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4" fontId="1" fillId="3" borderId="25" xfId="0" applyNumberFormat="1" applyFont="1" applyFill="1" applyBorder="1" applyAlignment="1">
      <alignment horizontal="center" vertical="center" wrapText="1"/>
    </xf>
    <xf numFmtId="4" fontId="1" fillId="3" borderId="30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/>
    <xf numFmtId="0" fontId="3" fillId="3" borderId="0" xfId="0" applyFont="1" applyFill="1" applyAlignment="1">
      <alignment vertical="center" wrapText="1"/>
    </xf>
    <xf numFmtId="0" fontId="4" fillId="3" borderId="4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15" xfId="0" applyFill="1" applyBorder="1"/>
    <xf numFmtId="0" fontId="1" fillId="3" borderId="27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/>
    </xf>
    <xf numFmtId="0" fontId="2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1" fontId="5" fillId="3" borderId="0" xfId="0" applyNumberFormat="1" applyFont="1" applyFill="1" applyAlignment="1">
      <alignment horizontal="center" vertical="center" wrapText="1"/>
    </xf>
    <xf numFmtId="1" fontId="5" fillId="3" borderId="14" xfId="0" applyNumberFormat="1" applyFont="1" applyFill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 wrapText="1"/>
    </xf>
    <xf numFmtId="1" fontId="5" fillId="3" borderId="16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left" vertical="center" wrapText="1"/>
    </xf>
    <xf numFmtId="0" fontId="1" fillId="3" borderId="28" xfId="0" applyFont="1" applyFill="1" applyBorder="1" applyAlignment="1">
      <alignment horizontal="center" vertical="center" wrapText="1"/>
    </xf>
    <xf numFmtId="4" fontId="1" fillId="3" borderId="29" xfId="0" applyNumberFormat="1" applyFont="1" applyFill="1" applyBorder="1" applyAlignment="1">
      <alignment horizontal="center" vertical="center" wrapText="1"/>
    </xf>
    <xf numFmtId="4" fontId="1" fillId="3" borderId="20" xfId="0" applyNumberFormat="1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3" fontId="1" fillId="3" borderId="35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 wrapText="1"/>
    </xf>
    <xf numFmtId="0" fontId="1" fillId="3" borderId="19" xfId="0" applyFont="1" applyFill="1" applyBorder="1" applyAlignment="1">
      <alignment horizontal="center" vertical="center" wrapText="1"/>
    </xf>
    <xf numFmtId="4" fontId="1" fillId="3" borderId="36" xfId="0" applyNumberFormat="1" applyFont="1" applyFill="1" applyBorder="1" applyAlignment="1">
      <alignment horizontal="center" vertical="center" wrapText="1"/>
    </xf>
    <xf numFmtId="0" fontId="0" fillId="3" borderId="4" xfId="0" applyFill="1" applyBorder="1"/>
    <xf numFmtId="0" fontId="3" fillId="3" borderId="4" xfId="0" applyFont="1" applyFill="1" applyBorder="1" applyAlignment="1">
      <alignment horizontal="left" vertical="center" wrapText="1"/>
    </xf>
    <xf numFmtId="0" fontId="12" fillId="3" borderId="4" xfId="0" applyFont="1" applyFill="1" applyBorder="1"/>
    <xf numFmtId="0" fontId="3" fillId="3" borderId="13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vertical="center"/>
    </xf>
    <xf numFmtId="4" fontId="1" fillId="3" borderId="26" xfId="0" applyNumberFormat="1" applyFont="1" applyFill="1" applyBorder="1" applyAlignment="1">
      <alignment horizontal="center" vertical="center" wrapText="1"/>
    </xf>
    <xf numFmtId="4" fontId="1" fillId="3" borderId="37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7" fillId="3" borderId="0" xfId="0" applyFont="1" applyFill="1"/>
    <xf numFmtId="0" fontId="8" fillId="3" borderId="0" xfId="0" applyFont="1" applyFill="1" applyAlignment="1">
      <alignment horizontal="center" vertical="center"/>
    </xf>
    <xf numFmtId="4" fontId="3" fillId="3" borderId="5" xfId="0" applyNumberFormat="1" applyFont="1" applyFill="1" applyBorder="1" applyAlignment="1">
      <alignment horizontal="center" vertical="center" wrapText="1"/>
    </xf>
    <xf numFmtId="4" fontId="3" fillId="3" borderId="9" xfId="0" applyNumberFormat="1" applyFont="1" applyFill="1" applyBorder="1" applyAlignment="1">
      <alignment horizontal="center" vertical="center" wrapText="1"/>
    </xf>
    <xf numFmtId="0" fontId="0" fillId="3" borderId="41" xfId="0" applyFill="1" applyBorder="1"/>
    <xf numFmtId="4" fontId="1" fillId="3" borderId="42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vertical="center" wrapText="1"/>
    </xf>
    <xf numFmtId="0" fontId="14" fillId="3" borderId="4" xfId="0" applyFont="1" applyFill="1" applyBorder="1" applyAlignment="1">
      <alignment vertical="center" wrapText="1"/>
    </xf>
    <xf numFmtId="4" fontId="3" fillId="3" borderId="43" xfId="0" applyNumberFormat="1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4" fontId="3" fillId="3" borderId="44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/>
    <xf numFmtId="0" fontId="3" fillId="3" borderId="1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21" xfId="0" applyFont="1" applyFill="1" applyBorder="1"/>
    <xf numFmtId="0" fontId="14" fillId="3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right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4" fillId="3" borderId="16" xfId="0" applyFont="1" applyFill="1" applyBorder="1"/>
    <xf numFmtId="0" fontId="3" fillId="3" borderId="38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4" fontId="9" fillId="2" borderId="4" xfId="0" applyNumberFormat="1" applyFont="1" applyFill="1" applyBorder="1" applyAlignment="1">
      <alignment horizontal="left" vertical="center" wrapText="1"/>
    </xf>
    <xf numFmtId="0" fontId="14" fillId="3" borderId="0" xfId="0" applyFont="1" applyFill="1" applyAlignment="1">
      <alignment horizontal="right"/>
    </xf>
    <xf numFmtId="0" fontId="13" fillId="3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003"/>
  <sheetViews>
    <sheetView tabSelected="1" view="pageBreakPreview" topLeftCell="C1" zoomScale="50" zoomScaleNormal="30" zoomScaleSheetLayoutView="50" workbookViewId="0">
      <selection activeCell="B3" sqref="B3:O3"/>
    </sheetView>
  </sheetViews>
  <sheetFormatPr defaultColWidth="14.453125" defaultRowHeight="15" customHeight="1"/>
  <cols>
    <col min="1" max="2" width="5.36328125" style="13" customWidth="1"/>
    <col min="3" max="3" width="55.6328125" style="13" customWidth="1"/>
    <col min="4" max="13" width="23.08984375" style="13" customWidth="1"/>
    <col min="14" max="15" width="25.6328125" style="13" customWidth="1"/>
    <col min="16" max="16384" width="14.453125" style="13"/>
  </cols>
  <sheetData>
    <row r="1" spans="1:28" ht="27" customHeight="1">
      <c r="M1" s="62"/>
      <c r="N1" s="75" t="s">
        <v>49</v>
      </c>
      <c r="O1" s="75"/>
    </row>
    <row r="2" spans="1:28" ht="94.25" customHeight="1">
      <c r="A2" s="12"/>
      <c r="B2" s="12"/>
      <c r="C2" s="25"/>
      <c r="D2" s="25"/>
      <c r="E2" s="25"/>
      <c r="F2" s="25"/>
      <c r="G2" s="25"/>
      <c r="H2" s="25"/>
      <c r="I2" s="25"/>
      <c r="J2" s="25"/>
      <c r="K2" s="25"/>
      <c r="L2" s="25"/>
      <c r="N2" s="74" t="s">
        <v>51</v>
      </c>
      <c r="O2" s="74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</row>
    <row r="3" spans="1:28" ht="96" customHeight="1" thickBot="1">
      <c r="A3" s="26"/>
      <c r="B3" s="76" t="s">
        <v>35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28" ht="409" customHeight="1" thickBot="1">
      <c r="A4" s="27"/>
      <c r="B4" s="69" t="s">
        <v>0</v>
      </c>
      <c r="C4" s="71" t="s">
        <v>1</v>
      </c>
      <c r="D4" s="72" t="s">
        <v>38</v>
      </c>
      <c r="E4" s="73"/>
      <c r="F4" s="72" t="s">
        <v>39</v>
      </c>
      <c r="G4" s="73"/>
      <c r="H4" s="72" t="s">
        <v>40</v>
      </c>
      <c r="I4" s="73"/>
      <c r="J4" s="72" t="s">
        <v>41</v>
      </c>
      <c r="K4" s="73"/>
      <c r="L4" s="72" t="s">
        <v>42</v>
      </c>
      <c r="M4" s="73"/>
      <c r="N4" s="72" t="s">
        <v>43</v>
      </c>
      <c r="O4" s="78"/>
    </row>
    <row r="5" spans="1:28" ht="21" customHeight="1" thickBot="1">
      <c r="A5" s="27"/>
      <c r="B5" s="70"/>
      <c r="C5" s="70"/>
      <c r="D5" s="1" t="s">
        <v>34</v>
      </c>
      <c r="E5" s="6" t="s">
        <v>3</v>
      </c>
      <c r="F5" s="1" t="s">
        <v>34</v>
      </c>
      <c r="G5" s="6" t="s">
        <v>3</v>
      </c>
      <c r="H5" s="28" t="s">
        <v>34</v>
      </c>
      <c r="I5" s="29" t="s">
        <v>3</v>
      </c>
      <c r="J5" s="11" t="s">
        <v>34</v>
      </c>
      <c r="K5" s="6" t="s">
        <v>3</v>
      </c>
      <c r="L5" s="28" t="s">
        <v>34</v>
      </c>
      <c r="M5" s="29" t="s">
        <v>3</v>
      </c>
      <c r="N5" s="9" t="s">
        <v>34</v>
      </c>
      <c r="O5" s="10" t="s">
        <v>3</v>
      </c>
    </row>
    <row r="6" spans="1:28" ht="12" customHeight="1" thickBot="1">
      <c r="A6" s="31"/>
      <c r="B6" s="32">
        <v>1</v>
      </c>
      <c r="C6" s="15">
        <v>2</v>
      </c>
      <c r="D6" s="15">
        <v>3</v>
      </c>
      <c r="E6" s="33">
        <v>4</v>
      </c>
      <c r="F6" s="15">
        <v>5</v>
      </c>
      <c r="G6" s="33">
        <v>6</v>
      </c>
      <c r="H6" s="15">
        <v>7</v>
      </c>
      <c r="I6" s="15">
        <v>8</v>
      </c>
      <c r="J6" s="34">
        <v>9</v>
      </c>
      <c r="K6" s="33">
        <v>10</v>
      </c>
      <c r="L6" s="33">
        <v>11</v>
      </c>
      <c r="M6" s="15">
        <v>12</v>
      </c>
      <c r="N6" s="15">
        <v>13</v>
      </c>
      <c r="O6" s="15">
        <v>14</v>
      </c>
      <c r="P6" s="46"/>
    </row>
    <row r="7" spans="1:28" ht="17.25" customHeight="1">
      <c r="A7" s="12"/>
      <c r="B7" s="35">
        <v>1</v>
      </c>
      <c r="C7" s="36" t="s">
        <v>4</v>
      </c>
      <c r="D7" s="37">
        <v>9</v>
      </c>
      <c r="E7" s="38">
        <f>D7*81861</f>
        <v>736749</v>
      </c>
      <c r="F7" s="24">
        <v>7</v>
      </c>
      <c r="G7" s="39">
        <f>F7*81861</f>
        <v>573027</v>
      </c>
      <c r="H7" s="16">
        <v>0</v>
      </c>
      <c r="I7" s="17">
        <f>H7*6410</f>
        <v>0</v>
      </c>
      <c r="J7" s="40">
        <v>0</v>
      </c>
      <c r="K7" s="39">
        <f>J7*6202</f>
        <v>0</v>
      </c>
      <c r="L7" s="41">
        <v>0</v>
      </c>
      <c r="M7" s="17">
        <f>L7*3790</f>
        <v>0</v>
      </c>
      <c r="N7" s="16">
        <v>0</v>
      </c>
      <c r="O7" s="17">
        <f>N7*5514</f>
        <v>0</v>
      </c>
      <c r="P7" s="46"/>
    </row>
    <row r="8" spans="1:28" ht="17" customHeight="1">
      <c r="A8" s="12"/>
      <c r="B8" s="42">
        <v>2</v>
      </c>
      <c r="C8" s="43" t="s">
        <v>5</v>
      </c>
      <c r="D8" s="44">
        <v>3</v>
      </c>
      <c r="E8" s="17">
        <f t="shared" ref="E8:G35" si="0">D8*81861</f>
        <v>245583</v>
      </c>
      <c r="F8" s="24">
        <v>2</v>
      </c>
      <c r="G8" s="39">
        <f t="shared" si="0"/>
        <v>163722</v>
      </c>
      <c r="H8" s="16">
        <v>1</v>
      </c>
      <c r="I8" s="17">
        <f t="shared" ref="I8:I35" si="1">H8*6410</f>
        <v>6410</v>
      </c>
      <c r="J8" s="40">
        <v>1</v>
      </c>
      <c r="K8" s="39">
        <f t="shared" ref="K8:K35" si="2">J8*6202</f>
        <v>6202</v>
      </c>
      <c r="L8" s="41">
        <v>0</v>
      </c>
      <c r="M8" s="45">
        <f t="shared" ref="M8:M35" si="3">L8*3790</f>
        <v>0</v>
      </c>
      <c r="N8" s="16">
        <v>0</v>
      </c>
      <c r="O8" s="17">
        <f t="shared" ref="O8:O35" si="4">N8*5514</f>
        <v>0</v>
      </c>
      <c r="P8" s="46"/>
    </row>
    <row r="9" spans="1:28" ht="17" customHeight="1">
      <c r="A9" s="12"/>
      <c r="B9" s="42">
        <v>3</v>
      </c>
      <c r="C9" s="47" t="s">
        <v>6</v>
      </c>
      <c r="D9" s="44">
        <v>7</v>
      </c>
      <c r="E9" s="17">
        <f t="shared" si="0"/>
        <v>573027</v>
      </c>
      <c r="F9" s="24">
        <v>4</v>
      </c>
      <c r="G9" s="39">
        <f t="shared" si="0"/>
        <v>327444</v>
      </c>
      <c r="H9" s="16">
        <v>2</v>
      </c>
      <c r="I9" s="17">
        <f t="shared" si="1"/>
        <v>12820</v>
      </c>
      <c r="J9" s="40">
        <v>2</v>
      </c>
      <c r="K9" s="39">
        <f t="shared" si="2"/>
        <v>12404</v>
      </c>
      <c r="L9" s="41">
        <v>1</v>
      </c>
      <c r="M9" s="45">
        <f t="shared" si="3"/>
        <v>3790</v>
      </c>
      <c r="N9" s="16">
        <v>0</v>
      </c>
      <c r="O9" s="17">
        <f t="shared" si="4"/>
        <v>0</v>
      </c>
      <c r="P9" s="46"/>
    </row>
    <row r="10" spans="1:28" ht="17.25" customHeight="1">
      <c r="A10" s="12"/>
      <c r="B10" s="42">
        <v>4</v>
      </c>
      <c r="C10" s="43" t="s">
        <v>7</v>
      </c>
      <c r="D10" s="44">
        <v>0</v>
      </c>
      <c r="E10" s="17">
        <f t="shared" si="0"/>
        <v>0</v>
      </c>
      <c r="F10" s="24">
        <v>0</v>
      </c>
      <c r="G10" s="39">
        <f t="shared" si="0"/>
        <v>0</v>
      </c>
      <c r="H10" s="16">
        <v>0</v>
      </c>
      <c r="I10" s="17">
        <f t="shared" si="1"/>
        <v>0</v>
      </c>
      <c r="J10" s="40">
        <v>0</v>
      </c>
      <c r="K10" s="39">
        <f t="shared" si="2"/>
        <v>0</v>
      </c>
      <c r="L10" s="41">
        <v>0</v>
      </c>
      <c r="M10" s="45">
        <f t="shared" si="3"/>
        <v>0</v>
      </c>
      <c r="N10" s="16">
        <v>0</v>
      </c>
      <c r="O10" s="17">
        <f t="shared" si="4"/>
        <v>0</v>
      </c>
      <c r="P10" s="46"/>
    </row>
    <row r="11" spans="1:28" ht="17.25" customHeight="1">
      <c r="A11" s="12"/>
      <c r="B11" s="42">
        <v>5</v>
      </c>
      <c r="C11" s="47" t="s">
        <v>8</v>
      </c>
      <c r="D11" s="44">
        <v>0</v>
      </c>
      <c r="E11" s="17">
        <f t="shared" si="0"/>
        <v>0</v>
      </c>
      <c r="F11" s="24">
        <v>0</v>
      </c>
      <c r="G11" s="39">
        <f t="shared" si="0"/>
        <v>0</v>
      </c>
      <c r="H11" s="16">
        <v>0</v>
      </c>
      <c r="I11" s="17">
        <f t="shared" si="1"/>
        <v>0</v>
      </c>
      <c r="J11" s="40">
        <v>0</v>
      </c>
      <c r="K11" s="39">
        <f t="shared" si="2"/>
        <v>0</v>
      </c>
      <c r="L11" s="41">
        <v>0</v>
      </c>
      <c r="M11" s="45">
        <f t="shared" si="3"/>
        <v>0</v>
      </c>
      <c r="N11" s="16">
        <v>0</v>
      </c>
      <c r="O11" s="17">
        <f t="shared" si="4"/>
        <v>0</v>
      </c>
      <c r="P11" s="48"/>
    </row>
    <row r="12" spans="1:28" ht="17" customHeight="1">
      <c r="A12" s="12"/>
      <c r="B12" s="42">
        <v>6</v>
      </c>
      <c r="C12" s="49" t="s">
        <v>9</v>
      </c>
      <c r="D12" s="44">
        <v>0</v>
      </c>
      <c r="E12" s="17">
        <f t="shared" si="0"/>
        <v>0</v>
      </c>
      <c r="F12" s="24">
        <v>0</v>
      </c>
      <c r="G12" s="39">
        <f t="shared" si="0"/>
        <v>0</v>
      </c>
      <c r="H12" s="16">
        <v>0</v>
      </c>
      <c r="I12" s="17">
        <f t="shared" si="1"/>
        <v>0</v>
      </c>
      <c r="J12" s="40">
        <v>0</v>
      </c>
      <c r="K12" s="39">
        <f t="shared" si="2"/>
        <v>0</v>
      </c>
      <c r="L12" s="41">
        <v>0</v>
      </c>
      <c r="M12" s="45">
        <f t="shared" si="3"/>
        <v>0</v>
      </c>
      <c r="N12" s="16">
        <v>0</v>
      </c>
      <c r="O12" s="17">
        <f t="shared" si="4"/>
        <v>0</v>
      </c>
      <c r="P12" s="46"/>
    </row>
    <row r="13" spans="1:28" ht="17.25" customHeight="1">
      <c r="A13" s="12"/>
      <c r="B13" s="42">
        <v>7</v>
      </c>
      <c r="C13" s="43" t="s">
        <v>10</v>
      </c>
      <c r="D13" s="44">
        <v>6</v>
      </c>
      <c r="E13" s="17">
        <f t="shared" si="0"/>
        <v>491166</v>
      </c>
      <c r="F13" s="24">
        <v>3</v>
      </c>
      <c r="G13" s="39">
        <f t="shared" si="0"/>
        <v>245583</v>
      </c>
      <c r="H13" s="16">
        <v>1</v>
      </c>
      <c r="I13" s="17">
        <f t="shared" si="1"/>
        <v>6410</v>
      </c>
      <c r="J13" s="40">
        <v>0</v>
      </c>
      <c r="K13" s="39">
        <f t="shared" si="2"/>
        <v>0</v>
      </c>
      <c r="L13" s="41">
        <v>0</v>
      </c>
      <c r="M13" s="45">
        <f t="shared" si="3"/>
        <v>0</v>
      </c>
      <c r="N13" s="16">
        <v>0</v>
      </c>
      <c r="O13" s="17">
        <f t="shared" si="4"/>
        <v>0</v>
      </c>
      <c r="P13" s="46"/>
    </row>
    <row r="14" spans="1:28" ht="17.25" customHeight="1">
      <c r="A14" s="12"/>
      <c r="B14" s="42">
        <v>8</v>
      </c>
      <c r="C14" s="49" t="s">
        <v>11</v>
      </c>
      <c r="D14" s="44">
        <v>0</v>
      </c>
      <c r="E14" s="17">
        <f t="shared" si="0"/>
        <v>0</v>
      </c>
      <c r="F14" s="24">
        <v>0</v>
      </c>
      <c r="G14" s="39">
        <f t="shared" si="0"/>
        <v>0</v>
      </c>
      <c r="H14" s="16">
        <v>0</v>
      </c>
      <c r="I14" s="17">
        <f t="shared" si="1"/>
        <v>0</v>
      </c>
      <c r="J14" s="40">
        <v>0</v>
      </c>
      <c r="K14" s="39">
        <f t="shared" si="2"/>
        <v>0</v>
      </c>
      <c r="L14" s="41">
        <v>0</v>
      </c>
      <c r="M14" s="45">
        <f t="shared" si="3"/>
        <v>0</v>
      </c>
      <c r="N14" s="16">
        <v>0</v>
      </c>
      <c r="O14" s="17">
        <f t="shared" si="4"/>
        <v>0</v>
      </c>
      <c r="P14" s="46"/>
    </row>
    <row r="15" spans="1:28" ht="17.25" customHeight="1">
      <c r="A15" s="12"/>
      <c r="B15" s="42">
        <v>9</v>
      </c>
      <c r="C15" s="43" t="s">
        <v>12</v>
      </c>
      <c r="D15" s="44">
        <v>0</v>
      </c>
      <c r="E15" s="17">
        <f t="shared" si="0"/>
        <v>0</v>
      </c>
      <c r="F15" s="24">
        <v>0</v>
      </c>
      <c r="G15" s="39">
        <f t="shared" si="0"/>
        <v>0</v>
      </c>
      <c r="H15" s="16">
        <v>0</v>
      </c>
      <c r="I15" s="17">
        <f t="shared" si="1"/>
        <v>0</v>
      </c>
      <c r="J15" s="40">
        <v>0</v>
      </c>
      <c r="K15" s="39">
        <f t="shared" si="2"/>
        <v>0</v>
      </c>
      <c r="L15" s="41">
        <v>0</v>
      </c>
      <c r="M15" s="45">
        <f t="shared" si="3"/>
        <v>0</v>
      </c>
      <c r="N15" s="16">
        <v>0</v>
      </c>
      <c r="O15" s="17">
        <f t="shared" si="4"/>
        <v>0</v>
      </c>
      <c r="P15" s="46"/>
    </row>
    <row r="16" spans="1:28" ht="17.25" customHeight="1">
      <c r="A16" s="12"/>
      <c r="B16" s="42">
        <v>10</v>
      </c>
      <c r="C16" s="47" t="s">
        <v>13</v>
      </c>
      <c r="D16" s="44">
        <v>0</v>
      </c>
      <c r="E16" s="17">
        <f t="shared" si="0"/>
        <v>0</v>
      </c>
      <c r="F16" s="24">
        <v>0</v>
      </c>
      <c r="G16" s="39">
        <f t="shared" si="0"/>
        <v>0</v>
      </c>
      <c r="H16" s="16">
        <v>0</v>
      </c>
      <c r="I16" s="17">
        <f t="shared" si="1"/>
        <v>0</v>
      </c>
      <c r="J16" s="40">
        <v>0</v>
      </c>
      <c r="K16" s="39">
        <f t="shared" si="2"/>
        <v>0</v>
      </c>
      <c r="L16" s="41">
        <v>0</v>
      </c>
      <c r="M16" s="45">
        <f t="shared" si="3"/>
        <v>0</v>
      </c>
      <c r="N16" s="16">
        <v>0</v>
      </c>
      <c r="O16" s="17">
        <f t="shared" si="4"/>
        <v>0</v>
      </c>
      <c r="P16" s="46"/>
    </row>
    <row r="17" spans="1:17" ht="17.25" customHeight="1">
      <c r="A17" s="12"/>
      <c r="B17" s="42">
        <v>11</v>
      </c>
      <c r="C17" s="49" t="s">
        <v>14</v>
      </c>
      <c r="D17" s="44">
        <v>0</v>
      </c>
      <c r="E17" s="17">
        <f t="shared" si="0"/>
        <v>0</v>
      </c>
      <c r="F17" s="24">
        <v>0</v>
      </c>
      <c r="G17" s="39">
        <f t="shared" si="0"/>
        <v>0</v>
      </c>
      <c r="H17" s="16">
        <v>0</v>
      </c>
      <c r="I17" s="17">
        <f t="shared" si="1"/>
        <v>0</v>
      </c>
      <c r="J17" s="40">
        <v>0</v>
      </c>
      <c r="K17" s="39">
        <f t="shared" si="2"/>
        <v>0</v>
      </c>
      <c r="L17" s="41">
        <v>0</v>
      </c>
      <c r="M17" s="45">
        <f t="shared" si="3"/>
        <v>0</v>
      </c>
      <c r="N17" s="16">
        <v>0</v>
      </c>
      <c r="O17" s="17">
        <f t="shared" si="4"/>
        <v>0</v>
      </c>
      <c r="P17" s="46"/>
    </row>
    <row r="18" spans="1:17" ht="17.25" customHeight="1">
      <c r="A18" s="12"/>
      <c r="B18" s="42">
        <v>12</v>
      </c>
      <c r="C18" s="49" t="s">
        <v>15</v>
      </c>
      <c r="D18" s="44">
        <v>4</v>
      </c>
      <c r="E18" s="17">
        <f t="shared" si="0"/>
        <v>327444</v>
      </c>
      <c r="F18" s="24">
        <v>4</v>
      </c>
      <c r="G18" s="39">
        <f t="shared" si="0"/>
        <v>327444</v>
      </c>
      <c r="H18" s="16">
        <v>2</v>
      </c>
      <c r="I18" s="17">
        <f t="shared" si="1"/>
        <v>12820</v>
      </c>
      <c r="J18" s="40">
        <v>2</v>
      </c>
      <c r="K18" s="39">
        <f t="shared" si="2"/>
        <v>12404</v>
      </c>
      <c r="L18" s="41">
        <v>1</v>
      </c>
      <c r="M18" s="45">
        <f t="shared" si="3"/>
        <v>3790</v>
      </c>
      <c r="N18" s="16">
        <v>0</v>
      </c>
      <c r="O18" s="17">
        <f t="shared" si="4"/>
        <v>0</v>
      </c>
      <c r="P18" s="46"/>
      <c r="Q18" s="48"/>
    </row>
    <row r="19" spans="1:17" ht="17.25" customHeight="1">
      <c r="A19" s="12"/>
      <c r="B19" s="42">
        <v>13</v>
      </c>
      <c r="C19" s="49" t="s">
        <v>16</v>
      </c>
      <c r="D19" s="44">
        <v>0</v>
      </c>
      <c r="E19" s="17">
        <f t="shared" si="0"/>
        <v>0</v>
      </c>
      <c r="F19" s="24">
        <v>0</v>
      </c>
      <c r="G19" s="39">
        <f t="shared" si="0"/>
        <v>0</v>
      </c>
      <c r="H19" s="16">
        <v>0</v>
      </c>
      <c r="I19" s="17">
        <f t="shared" si="1"/>
        <v>0</v>
      </c>
      <c r="J19" s="40">
        <v>0</v>
      </c>
      <c r="K19" s="39">
        <f t="shared" si="2"/>
        <v>0</v>
      </c>
      <c r="L19" s="41">
        <v>0</v>
      </c>
      <c r="M19" s="45">
        <f t="shared" si="3"/>
        <v>0</v>
      </c>
      <c r="N19" s="16">
        <v>0</v>
      </c>
      <c r="O19" s="17">
        <f t="shared" si="4"/>
        <v>0</v>
      </c>
      <c r="P19" s="46"/>
      <c r="Q19" s="46"/>
    </row>
    <row r="20" spans="1:17" ht="18.649999999999999" customHeight="1">
      <c r="A20" s="12"/>
      <c r="B20" s="42">
        <v>14</v>
      </c>
      <c r="C20" s="43" t="s">
        <v>17</v>
      </c>
      <c r="D20" s="44">
        <v>0</v>
      </c>
      <c r="E20" s="17">
        <f t="shared" si="0"/>
        <v>0</v>
      </c>
      <c r="F20" s="24">
        <v>0</v>
      </c>
      <c r="G20" s="39">
        <f t="shared" si="0"/>
        <v>0</v>
      </c>
      <c r="H20" s="16">
        <v>0</v>
      </c>
      <c r="I20" s="17">
        <f t="shared" si="1"/>
        <v>0</v>
      </c>
      <c r="J20" s="40">
        <v>0</v>
      </c>
      <c r="K20" s="39">
        <f t="shared" si="2"/>
        <v>0</v>
      </c>
      <c r="L20" s="41">
        <v>0</v>
      </c>
      <c r="M20" s="45">
        <f t="shared" si="3"/>
        <v>0</v>
      </c>
      <c r="N20" s="16">
        <v>0</v>
      </c>
      <c r="O20" s="17">
        <f t="shared" si="4"/>
        <v>0</v>
      </c>
      <c r="P20" s="46"/>
    </row>
    <row r="21" spans="1:17" ht="17.25" customHeight="1">
      <c r="A21" s="12"/>
      <c r="B21" s="42">
        <v>15</v>
      </c>
      <c r="C21" s="43" t="s">
        <v>18</v>
      </c>
      <c r="D21" s="44">
        <v>0</v>
      </c>
      <c r="E21" s="17">
        <f t="shared" si="0"/>
        <v>0</v>
      </c>
      <c r="F21" s="24">
        <v>0</v>
      </c>
      <c r="G21" s="39">
        <f t="shared" si="0"/>
        <v>0</v>
      </c>
      <c r="H21" s="16">
        <v>0</v>
      </c>
      <c r="I21" s="17">
        <f t="shared" si="1"/>
        <v>0</v>
      </c>
      <c r="J21" s="40">
        <v>0</v>
      </c>
      <c r="K21" s="39">
        <f t="shared" si="2"/>
        <v>0</v>
      </c>
      <c r="L21" s="41">
        <v>0</v>
      </c>
      <c r="M21" s="45">
        <f t="shared" si="3"/>
        <v>0</v>
      </c>
      <c r="N21" s="16">
        <v>0</v>
      </c>
      <c r="O21" s="17">
        <f t="shared" si="4"/>
        <v>0</v>
      </c>
      <c r="P21" s="46"/>
    </row>
    <row r="22" spans="1:17" ht="15" customHeight="1">
      <c r="A22" s="12"/>
      <c r="B22" s="42">
        <v>16</v>
      </c>
      <c r="C22" s="43" t="s">
        <v>19</v>
      </c>
      <c r="D22" s="44">
        <v>5</v>
      </c>
      <c r="E22" s="17">
        <f t="shared" si="0"/>
        <v>409305</v>
      </c>
      <c r="F22" s="24">
        <v>5</v>
      </c>
      <c r="G22" s="39">
        <f t="shared" si="0"/>
        <v>409305</v>
      </c>
      <c r="H22" s="16">
        <v>2</v>
      </c>
      <c r="I22" s="17">
        <f t="shared" si="1"/>
        <v>12820</v>
      </c>
      <c r="J22" s="40">
        <v>2</v>
      </c>
      <c r="K22" s="39">
        <f t="shared" si="2"/>
        <v>12404</v>
      </c>
      <c r="L22" s="41">
        <v>2</v>
      </c>
      <c r="M22" s="45">
        <f t="shared" si="3"/>
        <v>7580</v>
      </c>
      <c r="N22" s="16">
        <v>1</v>
      </c>
      <c r="O22" s="17">
        <f t="shared" si="4"/>
        <v>5514</v>
      </c>
      <c r="P22" s="46"/>
    </row>
    <row r="23" spans="1:17" ht="17.25" customHeight="1">
      <c r="A23" s="12"/>
      <c r="B23" s="42">
        <v>17</v>
      </c>
      <c r="C23" s="43" t="s">
        <v>20</v>
      </c>
      <c r="D23" s="44">
        <v>2</v>
      </c>
      <c r="E23" s="17">
        <f t="shared" si="0"/>
        <v>163722</v>
      </c>
      <c r="F23" s="24">
        <v>2</v>
      </c>
      <c r="G23" s="39">
        <f t="shared" si="0"/>
        <v>163722</v>
      </c>
      <c r="H23" s="16">
        <v>0</v>
      </c>
      <c r="I23" s="17">
        <f t="shared" si="1"/>
        <v>0</v>
      </c>
      <c r="J23" s="40">
        <v>0</v>
      </c>
      <c r="K23" s="39">
        <f t="shared" si="2"/>
        <v>0</v>
      </c>
      <c r="L23" s="41">
        <v>0</v>
      </c>
      <c r="M23" s="45">
        <f t="shared" si="3"/>
        <v>0</v>
      </c>
      <c r="N23" s="16">
        <v>0</v>
      </c>
      <c r="O23" s="17">
        <f t="shared" si="4"/>
        <v>0</v>
      </c>
      <c r="P23" s="46"/>
    </row>
    <row r="24" spans="1:17" ht="17.25" customHeight="1">
      <c r="A24" s="12"/>
      <c r="B24" s="42">
        <v>18</v>
      </c>
      <c r="C24" s="43" t="s">
        <v>21</v>
      </c>
      <c r="D24" s="44">
        <v>0</v>
      </c>
      <c r="E24" s="17">
        <f t="shared" si="0"/>
        <v>0</v>
      </c>
      <c r="F24" s="24">
        <v>0</v>
      </c>
      <c r="G24" s="39">
        <f t="shared" si="0"/>
        <v>0</v>
      </c>
      <c r="H24" s="16">
        <v>0</v>
      </c>
      <c r="I24" s="17">
        <f t="shared" si="1"/>
        <v>0</v>
      </c>
      <c r="J24" s="40">
        <v>0</v>
      </c>
      <c r="K24" s="39">
        <f t="shared" si="2"/>
        <v>0</v>
      </c>
      <c r="L24" s="41">
        <v>0</v>
      </c>
      <c r="M24" s="45">
        <f t="shared" si="3"/>
        <v>0</v>
      </c>
      <c r="N24" s="16">
        <v>0</v>
      </c>
      <c r="O24" s="17">
        <f t="shared" si="4"/>
        <v>0</v>
      </c>
      <c r="P24" s="46"/>
    </row>
    <row r="25" spans="1:17" ht="17.25" customHeight="1">
      <c r="A25" s="12"/>
      <c r="B25" s="42">
        <v>19</v>
      </c>
      <c r="C25" s="43" t="s">
        <v>22</v>
      </c>
      <c r="D25" s="44">
        <v>5</v>
      </c>
      <c r="E25" s="17">
        <f t="shared" si="0"/>
        <v>409305</v>
      </c>
      <c r="F25" s="24">
        <v>3</v>
      </c>
      <c r="G25" s="39">
        <f t="shared" si="0"/>
        <v>245583</v>
      </c>
      <c r="H25" s="16">
        <v>1</v>
      </c>
      <c r="I25" s="17">
        <f t="shared" si="1"/>
        <v>6410</v>
      </c>
      <c r="J25" s="40">
        <v>2</v>
      </c>
      <c r="K25" s="39">
        <f t="shared" si="2"/>
        <v>12404</v>
      </c>
      <c r="L25" s="41">
        <v>1</v>
      </c>
      <c r="M25" s="45">
        <f t="shared" si="3"/>
        <v>3790</v>
      </c>
      <c r="N25" s="16">
        <v>0</v>
      </c>
      <c r="O25" s="17">
        <f t="shared" si="4"/>
        <v>0</v>
      </c>
      <c r="P25" s="48"/>
    </row>
    <row r="26" spans="1:17" ht="17.25" customHeight="1">
      <c r="A26" s="12"/>
      <c r="B26" s="42">
        <v>20</v>
      </c>
      <c r="C26" s="43" t="s">
        <v>23</v>
      </c>
      <c r="D26" s="44">
        <v>0</v>
      </c>
      <c r="E26" s="17">
        <f t="shared" si="0"/>
        <v>0</v>
      </c>
      <c r="F26" s="24">
        <v>0</v>
      </c>
      <c r="G26" s="39">
        <f t="shared" si="0"/>
        <v>0</v>
      </c>
      <c r="H26" s="16">
        <v>0</v>
      </c>
      <c r="I26" s="17">
        <f t="shared" si="1"/>
        <v>0</v>
      </c>
      <c r="J26" s="40">
        <v>0</v>
      </c>
      <c r="K26" s="39">
        <f t="shared" si="2"/>
        <v>0</v>
      </c>
      <c r="L26" s="41">
        <v>0</v>
      </c>
      <c r="M26" s="45">
        <f t="shared" si="3"/>
        <v>0</v>
      </c>
      <c r="N26" s="16">
        <v>0</v>
      </c>
      <c r="O26" s="17">
        <f t="shared" si="4"/>
        <v>0</v>
      </c>
      <c r="P26" s="46"/>
    </row>
    <row r="27" spans="1:17" ht="17.25" customHeight="1">
      <c r="A27" s="12"/>
      <c r="B27" s="42">
        <v>21</v>
      </c>
      <c r="C27" s="43" t="s">
        <v>24</v>
      </c>
      <c r="D27" s="44">
        <v>7</v>
      </c>
      <c r="E27" s="17">
        <f t="shared" si="0"/>
        <v>573027</v>
      </c>
      <c r="F27" s="24">
        <v>5</v>
      </c>
      <c r="G27" s="39">
        <f t="shared" si="0"/>
        <v>409305</v>
      </c>
      <c r="H27" s="16">
        <v>1</v>
      </c>
      <c r="I27" s="17">
        <f t="shared" si="1"/>
        <v>6410</v>
      </c>
      <c r="J27" s="40">
        <v>1</v>
      </c>
      <c r="K27" s="39">
        <f t="shared" si="2"/>
        <v>6202</v>
      </c>
      <c r="L27" s="41">
        <v>1</v>
      </c>
      <c r="M27" s="45">
        <f t="shared" si="3"/>
        <v>3790</v>
      </c>
      <c r="N27" s="16">
        <v>1</v>
      </c>
      <c r="O27" s="17">
        <f t="shared" si="4"/>
        <v>5514</v>
      </c>
      <c r="P27" s="46"/>
    </row>
    <row r="28" spans="1:17" ht="17.25" customHeight="1">
      <c r="A28" s="12"/>
      <c r="B28" s="42">
        <v>22</v>
      </c>
      <c r="C28" s="43" t="s">
        <v>25</v>
      </c>
      <c r="D28" s="44">
        <v>0</v>
      </c>
      <c r="E28" s="17">
        <f t="shared" si="0"/>
        <v>0</v>
      </c>
      <c r="F28" s="24">
        <v>0</v>
      </c>
      <c r="G28" s="39">
        <f t="shared" si="0"/>
        <v>0</v>
      </c>
      <c r="H28" s="16">
        <v>0</v>
      </c>
      <c r="I28" s="17">
        <f t="shared" si="1"/>
        <v>0</v>
      </c>
      <c r="J28" s="40">
        <v>0</v>
      </c>
      <c r="K28" s="39">
        <f t="shared" si="2"/>
        <v>0</v>
      </c>
      <c r="L28" s="41">
        <v>0</v>
      </c>
      <c r="M28" s="45">
        <f t="shared" si="3"/>
        <v>0</v>
      </c>
      <c r="N28" s="16">
        <v>0</v>
      </c>
      <c r="O28" s="17">
        <f t="shared" si="4"/>
        <v>0</v>
      </c>
      <c r="P28" s="46"/>
    </row>
    <row r="29" spans="1:17" ht="17.25" customHeight="1">
      <c r="A29" s="12"/>
      <c r="B29" s="42">
        <v>23</v>
      </c>
      <c r="C29" s="43" t="s">
        <v>26</v>
      </c>
      <c r="D29" s="44">
        <v>0</v>
      </c>
      <c r="E29" s="17">
        <f t="shared" si="0"/>
        <v>0</v>
      </c>
      <c r="F29" s="24">
        <v>0</v>
      </c>
      <c r="G29" s="39">
        <f t="shared" si="0"/>
        <v>0</v>
      </c>
      <c r="H29" s="16">
        <v>0</v>
      </c>
      <c r="I29" s="17">
        <f t="shared" si="1"/>
        <v>0</v>
      </c>
      <c r="J29" s="40">
        <v>0</v>
      </c>
      <c r="K29" s="39">
        <f t="shared" si="2"/>
        <v>0</v>
      </c>
      <c r="L29" s="41">
        <v>0</v>
      </c>
      <c r="M29" s="45">
        <f t="shared" si="3"/>
        <v>0</v>
      </c>
      <c r="N29" s="16">
        <v>0</v>
      </c>
      <c r="O29" s="17">
        <f t="shared" si="4"/>
        <v>0</v>
      </c>
      <c r="P29" s="46"/>
    </row>
    <row r="30" spans="1:17" ht="17.25" customHeight="1">
      <c r="A30" s="12"/>
      <c r="B30" s="42">
        <v>24</v>
      </c>
      <c r="C30" s="43" t="s">
        <v>27</v>
      </c>
      <c r="D30" s="44">
        <v>0</v>
      </c>
      <c r="E30" s="17">
        <f t="shared" si="0"/>
        <v>0</v>
      </c>
      <c r="F30" s="24">
        <v>0</v>
      </c>
      <c r="G30" s="39">
        <f t="shared" si="0"/>
        <v>0</v>
      </c>
      <c r="H30" s="16">
        <v>0</v>
      </c>
      <c r="I30" s="17">
        <f t="shared" si="1"/>
        <v>0</v>
      </c>
      <c r="J30" s="40">
        <v>0</v>
      </c>
      <c r="K30" s="39">
        <f t="shared" si="2"/>
        <v>0</v>
      </c>
      <c r="L30" s="41">
        <v>0</v>
      </c>
      <c r="M30" s="45">
        <f t="shared" si="3"/>
        <v>0</v>
      </c>
      <c r="N30" s="16">
        <v>0</v>
      </c>
      <c r="O30" s="17">
        <f t="shared" si="4"/>
        <v>0</v>
      </c>
      <c r="P30" s="46"/>
    </row>
    <row r="31" spans="1:17" ht="22.25" customHeight="1">
      <c r="A31" s="12"/>
      <c r="B31" s="42">
        <v>25</v>
      </c>
      <c r="C31" s="43" t="s">
        <v>28</v>
      </c>
      <c r="D31" s="44">
        <v>0</v>
      </c>
      <c r="E31" s="17">
        <f t="shared" si="0"/>
        <v>0</v>
      </c>
      <c r="F31" s="24">
        <v>0</v>
      </c>
      <c r="G31" s="39">
        <f t="shared" si="0"/>
        <v>0</v>
      </c>
      <c r="H31" s="16">
        <v>0</v>
      </c>
      <c r="I31" s="17">
        <f t="shared" si="1"/>
        <v>0</v>
      </c>
      <c r="J31" s="40">
        <v>0</v>
      </c>
      <c r="K31" s="39">
        <f t="shared" si="2"/>
        <v>0</v>
      </c>
      <c r="L31" s="41">
        <v>0</v>
      </c>
      <c r="M31" s="45">
        <f t="shared" si="3"/>
        <v>0</v>
      </c>
      <c r="N31" s="16">
        <v>0</v>
      </c>
      <c r="O31" s="17">
        <f t="shared" si="4"/>
        <v>0</v>
      </c>
      <c r="P31" s="46"/>
    </row>
    <row r="32" spans="1:17" ht="63.65" customHeight="1">
      <c r="A32" s="12"/>
      <c r="B32" s="42">
        <v>26</v>
      </c>
      <c r="C32" s="43" t="s">
        <v>29</v>
      </c>
      <c r="D32" s="44">
        <v>0</v>
      </c>
      <c r="E32" s="17">
        <f t="shared" si="0"/>
        <v>0</v>
      </c>
      <c r="F32" s="24">
        <v>0</v>
      </c>
      <c r="G32" s="39">
        <f t="shared" si="0"/>
        <v>0</v>
      </c>
      <c r="H32" s="16">
        <v>0</v>
      </c>
      <c r="I32" s="17">
        <f t="shared" si="1"/>
        <v>0</v>
      </c>
      <c r="J32" s="40">
        <v>0</v>
      </c>
      <c r="K32" s="39">
        <f t="shared" si="2"/>
        <v>0</v>
      </c>
      <c r="L32" s="41">
        <v>0</v>
      </c>
      <c r="M32" s="45">
        <f t="shared" si="3"/>
        <v>0</v>
      </c>
      <c r="N32" s="16">
        <v>0</v>
      </c>
      <c r="O32" s="17">
        <f t="shared" si="4"/>
        <v>0</v>
      </c>
      <c r="P32" s="46"/>
    </row>
    <row r="33" spans="1:16" ht="21.75" customHeight="1">
      <c r="A33" s="12"/>
      <c r="B33" s="42">
        <v>27</v>
      </c>
      <c r="C33" s="43" t="s">
        <v>30</v>
      </c>
      <c r="D33" s="44">
        <v>0</v>
      </c>
      <c r="E33" s="17">
        <f t="shared" si="0"/>
        <v>0</v>
      </c>
      <c r="F33" s="24">
        <v>0</v>
      </c>
      <c r="G33" s="39">
        <f t="shared" si="0"/>
        <v>0</v>
      </c>
      <c r="H33" s="16">
        <v>0</v>
      </c>
      <c r="I33" s="17">
        <f t="shared" si="1"/>
        <v>0</v>
      </c>
      <c r="J33" s="40">
        <v>0</v>
      </c>
      <c r="K33" s="39">
        <f t="shared" si="2"/>
        <v>0</v>
      </c>
      <c r="L33" s="41">
        <v>0</v>
      </c>
      <c r="M33" s="45">
        <f t="shared" si="3"/>
        <v>0</v>
      </c>
      <c r="N33" s="16">
        <v>0</v>
      </c>
      <c r="O33" s="17">
        <f t="shared" si="4"/>
        <v>0</v>
      </c>
      <c r="P33" s="59"/>
    </row>
    <row r="34" spans="1:16" ht="21.75" customHeight="1">
      <c r="A34" s="12"/>
      <c r="B34" s="42">
        <v>28</v>
      </c>
      <c r="C34" s="43" t="s">
        <v>32</v>
      </c>
      <c r="D34" s="44">
        <v>0</v>
      </c>
      <c r="E34" s="17">
        <f t="shared" si="0"/>
        <v>0</v>
      </c>
      <c r="F34" s="24">
        <v>0</v>
      </c>
      <c r="G34" s="39">
        <f t="shared" si="0"/>
        <v>0</v>
      </c>
      <c r="H34" s="16">
        <v>0</v>
      </c>
      <c r="I34" s="17">
        <f t="shared" si="1"/>
        <v>0</v>
      </c>
      <c r="J34" s="40">
        <v>0</v>
      </c>
      <c r="K34" s="39">
        <f t="shared" si="2"/>
        <v>0</v>
      </c>
      <c r="L34" s="41">
        <v>0</v>
      </c>
      <c r="M34" s="45">
        <f t="shared" si="3"/>
        <v>0</v>
      </c>
      <c r="N34" s="16">
        <v>0</v>
      </c>
      <c r="O34" s="17">
        <f t="shared" si="4"/>
        <v>0</v>
      </c>
      <c r="P34" s="46"/>
    </row>
    <row r="35" spans="1:16" ht="29" customHeight="1" thickBot="1">
      <c r="A35" s="12"/>
      <c r="B35" s="50">
        <v>29</v>
      </c>
      <c r="C35" s="51" t="s">
        <v>33</v>
      </c>
      <c r="D35" s="44">
        <v>1</v>
      </c>
      <c r="E35" s="18">
        <f t="shared" si="0"/>
        <v>81861</v>
      </c>
      <c r="F35" s="24">
        <v>1</v>
      </c>
      <c r="G35" s="52">
        <f t="shared" si="0"/>
        <v>81861</v>
      </c>
      <c r="H35" s="16">
        <v>0</v>
      </c>
      <c r="I35" s="18">
        <f t="shared" si="1"/>
        <v>0</v>
      </c>
      <c r="J35" s="40">
        <v>1</v>
      </c>
      <c r="K35" s="52">
        <f t="shared" si="2"/>
        <v>6202</v>
      </c>
      <c r="L35" s="41">
        <v>1</v>
      </c>
      <c r="M35" s="53">
        <f t="shared" si="3"/>
        <v>3790</v>
      </c>
      <c r="N35" s="16">
        <v>0</v>
      </c>
      <c r="O35" s="60">
        <f t="shared" si="4"/>
        <v>0</v>
      </c>
      <c r="P35" s="46"/>
    </row>
    <row r="36" spans="1:16" ht="27.75" customHeight="1" thickBot="1">
      <c r="A36" s="54"/>
      <c r="B36" s="77" t="s">
        <v>31</v>
      </c>
      <c r="C36" s="78"/>
      <c r="D36" s="7">
        <f t="shared" ref="D36:O36" si="5">SUM(D7:D35)</f>
        <v>49</v>
      </c>
      <c r="E36" s="5">
        <f t="shared" si="5"/>
        <v>4011189</v>
      </c>
      <c r="F36" s="14">
        <f t="shared" si="5"/>
        <v>36</v>
      </c>
      <c r="G36" s="8">
        <f t="shared" si="5"/>
        <v>2946996</v>
      </c>
      <c r="H36" s="2">
        <f t="shared" si="5"/>
        <v>10</v>
      </c>
      <c r="I36" s="5">
        <f t="shared" si="5"/>
        <v>64100</v>
      </c>
      <c r="J36" s="7">
        <f t="shared" si="5"/>
        <v>11</v>
      </c>
      <c r="K36" s="5">
        <f t="shared" si="5"/>
        <v>68222</v>
      </c>
      <c r="L36" s="7">
        <f t="shared" si="5"/>
        <v>7</v>
      </c>
      <c r="M36" s="5">
        <f t="shared" si="5"/>
        <v>26530</v>
      </c>
      <c r="N36" s="7">
        <f t="shared" si="5"/>
        <v>2</v>
      </c>
      <c r="O36" s="8">
        <f t="shared" si="5"/>
        <v>11028</v>
      </c>
      <c r="P36" s="46"/>
    </row>
    <row r="37" spans="1:16" ht="21" customHeight="1">
      <c r="A37" s="54"/>
      <c r="B37" s="54"/>
      <c r="C37" s="55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46"/>
    </row>
    <row r="38" spans="1:16" ht="17.25" customHeight="1">
      <c r="A38" s="56"/>
      <c r="B38" s="56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19"/>
    </row>
    <row r="39" spans="1:16" s="22" customFormat="1" ht="87" customHeight="1">
      <c r="A39" s="3"/>
      <c r="B39" s="67"/>
      <c r="C39" s="68"/>
      <c r="D39" s="68"/>
      <c r="E39" s="68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6" ht="14.25" customHeight="1"/>
    <row r="41" spans="1:16" ht="14.25" customHeight="1"/>
    <row r="42" spans="1:16" ht="14.25" customHeight="1"/>
    <row r="43" spans="1:16" ht="14.25" customHeight="1"/>
    <row r="44" spans="1:16" ht="14.25" customHeight="1"/>
    <row r="45" spans="1:16" ht="14.25" customHeight="1"/>
    <row r="46" spans="1:16" ht="14.25" customHeight="1"/>
    <row r="47" spans="1:16" ht="14.25" customHeight="1"/>
    <row r="48" spans="1:16" ht="14.25" customHeight="1"/>
    <row r="49" s="13" customFormat="1" ht="14.25" customHeight="1"/>
    <row r="50" s="13" customFormat="1" ht="14.25" customHeight="1"/>
    <row r="51" s="13" customFormat="1" ht="14.25" customHeight="1"/>
    <row r="52" s="13" customFormat="1" ht="14.25" customHeight="1"/>
    <row r="53" s="13" customFormat="1" ht="14.25" customHeight="1"/>
    <row r="54" s="13" customFormat="1" ht="14.25" customHeight="1"/>
    <row r="55" s="13" customFormat="1" ht="14.25" customHeight="1"/>
    <row r="56" s="13" customFormat="1" ht="14.25" customHeight="1"/>
    <row r="57" s="13" customFormat="1" ht="14.25" customHeight="1"/>
    <row r="58" s="13" customFormat="1" ht="14.25" customHeight="1"/>
    <row r="59" s="13" customFormat="1" ht="14.25" customHeight="1"/>
    <row r="60" s="13" customFormat="1" ht="14.25" customHeight="1"/>
    <row r="61" s="13" customFormat="1" ht="14.25" customHeight="1"/>
    <row r="62" s="13" customFormat="1" ht="14.25" customHeight="1"/>
    <row r="63" s="13" customFormat="1" ht="14.25" customHeight="1"/>
    <row r="64" s="13" customFormat="1" ht="14.25" customHeight="1"/>
    <row r="65" s="13" customFormat="1" ht="14.25" customHeight="1"/>
    <row r="66" s="13" customFormat="1" ht="14.25" customHeight="1"/>
    <row r="67" s="13" customFormat="1" ht="14.25" customHeight="1"/>
    <row r="68" s="13" customFormat="1" ht="14.25" customHeight="1"/>
    <row r="69" s="13" customFormat="1" ht="14.25" customHeight="1"/>
    <row r="70" s="13" customFormat="1" ht="14.25" customHeight="1"/>
    <row r="71" s="13" customFormat="1" ht="14.25" customHeight="1"/>
    <row r="72" s="13" customFormat="1" ht="14.25" customHeight="1"/>
    <row r="73" s="13" customFormat="1" ht="14.25" customHeight="1"/>
    <row r="74" s="13" customFormat="1" ht="14.25" customHeight="1"/>
    <row r="75" s="13" customFormat="1" ht="14.25" customHeight="1"/>
    <row r="76" s="13" customFormat="1" ht="14.25" customHeight="1"/>
    <row r="77" s="13" customFormat="1" ht="14.25" customHeight="1"/>
    <row r="78" s="13" customFormat="1" ht="14.25" customHeight="1"/>
    <row r="79" s="13" customFormat="1" ht="14.25" customHeight="1"/>
    <row r="80" s="13" customFormat="1" ht="14.25" customHeight="1"/>
    <row r="81" s="13" customFormat="1" ht="14.25" customHeight="1"/>
    <row r="82" s="13" customFormat="1" ht="14.25" customHeight="1"/>
    <row r="83" s="13" customFormat="1" ht="14.25" customHeight="1"/>
    <row r="84" s="13" customFormat="1" ht="14.25" customHeight="1"/>
    <row r="85" s="13" customFormat="1" ht="14.25" customHeight="1"/>
    <row r="86" s="13" customFormat="1" ht="14.25" customHeight="1"/>
    <row r="87" s="13" customFormat="1" ht="14.25" customHeight="1"/>
    <row r="88" s="13" customFormat="1" ht="14.25" customHeight="1"/>
    <row r="89" s="13" customFormat="1" ht="14.25" customHeight="1"/>
    <row r="90" s="13" customFormat="1" ht="14.25" customHeight="1"/>
    <row r="91" s="13" customFormat="1" ht="14.25" customHeight="1"/>
    <row r="92" s="13" customFormat="1" ht="14.25" customHeight="1"/>
    <row r="93" s="13" customFormat="1" ht="14.25" customHeight="1"/>
    <row r="94" s="13" customFormat="1" ht="14.25" customHeight="1"/>
    <row r="95" s="13" customFormat="1" ht="14.25" customHeight="1"/>
    <row r="96" s="13" customFormat="1" ht="14.25" customHeight="1"/>
    <row r="97" s="13" customFormat="1" ht="14.25" customHeight="1"/>
    <row r="98" s="13" customFormat="1" ht="14.25" customHeight="1"/>
    <row r="99" s="13" customFormat="1" ht="14.25" customHeight="1"/>
    <row r="100" s="13" customFormat="1" ht="14.25" customHeight="1"/>
    <row r="101" s="13" customFormat="1" ht="14.25" customHeight="1"/>
    <row r="102" s="13" customFormat="1" ht="14.25" customHeight="1"/>
    <row r="103" s="13" customFormat="1" ht="14.25" customHeight="1"/>
    <row r="104" s="13" customFormat="1" ht="14.25" customHeight="1"/>
    <row r="105" s="13" customFormat="1" ht="14.25" customHeight="1"/>
    <row r="106" s="13" customFormat="1" ht="14.25" customHeight="1"/>
    <row r="107" s="13" customFormat="1" ht="14.25" customHeight="1"/>
    <row r="108" s="13" customFormat="1" ht="14.25" customHeight="1"/>
    <row r="109" s="13" customFormat="1" ht="14.25" customHeight="1"/>
    <row r="110" s="13" customFormat="1" ht="14.25" customHeight="1"/>
    <row r="111" s="13" customFormat="1" ht="14.25" customHeight="1"/>
    <row r="112" s="13" customFormat="1" ht="14.25" customHeight="1"/>
    <row r="113" s="13" customFormat="1" ht="14.25" customHeight="1"/>
    <row r="114" s="13" customFormat="1" ht="14.25" customHeight="1"/>
    <row r="115" s="13" customFormat="1" ht="14.25" customHeight="1"/>
    <row r="116" s="13" customFormat="1" ht="14.25" customHeight="1"/>
    <row r="117" s="13" customFormat="1" ht="14.25" customHeight="1"/>
    <row r="118" s="13" customFormat="1" ht="14.25" customHeight="1"/>
    <row r="119" s="13" customFormat="1" ht="14.25" customHeight="1"/>
    <row r="120" s="13" customFormat="1" ht="14.25" customHeight="1"/>
    <row r="121" s="13" customFormat="1" ht="14.25" customHeight="1"/>
    <row r="122" s="13" customFormat="1" ht="14.25" customHeight="1"/>
    <row r="123" s="13" customFormat="1" ht="14.25" customHeight="1"/>
    <row r="124" s="13" customFormat="1" ht="14.25" customHeight="1"/>
    <row r="125" s="13" customFormat="1" ht="14.25" customHeight="1"/>
    <row r="126" s="13" customFormat="1" ht="14.25" customHeight="1"/>
    <row r="127" s="13" customFormat="1" ht="14.25" customHeight="1"/>
    <row r="128" s="13" customFormat="1" ht="14.25" customHeight="1"/>
    <row r="129" s="13" customFormat="1" ht="14.25" customHeight="1"/>
    <row r="130" s="13" customFormat="1" ht="14.25" customHeight="1"/>
    <row r="131" s="13" customFormat="1" ht="14.25" customHeight="1"/>
    <row r="132" s="13" customFormat="1" ht="14.25" customHeight="1"/>
    <row r="133" s="13" customFormat="1" ht="14.25" customHeight="1"/>
    <row r="134" s="13" customFormat="1" ht="14.25" customHeight="1"/>
    <row r="135" s="13" customFormat="1" ht="14.25" customHeight="1"/>
    <row r="136" s="13" customFormat="1" ht="14.25" customHeight="1"/>
    <row r="137" s="13" customFormat="1" ht="14.25" customHeight="1"/>
    <row r="138" s="13" customFormat="1" ht="14.25" customHeight="1"/>
    <row r="139" s="13" customFormat="1" ht="14.25" customHeight="1"/>
    <row r="140" s="13" customFormat="1" ht="14.25" customHeight="1"/>
    <row r="141" s="13" customFormat="1" ht="14.25" customHeight="1"/>
    <row r="142" s="13" customFormat="1" ht="14.25" customHeight="1"/>
    <row r="143" s="13" customFormat="1" ht="14.25" customHeight="1"/>
    <row r="144" s="13" customFormat="1" ht="14.25" customHeight="1"/>
    <row r="145" s="13" customFormat="1" ht="14.25" customHeight="1"/>
    <row r="146" s="13" customFormat="1" ht="14.25" customHeight="1"/>
    <row r="147" s="13" customFormat="1" ht="14.25" customHeight="1"/>
    <row r="148" s="13" customFormat="1" ht="14.25" customHeight="1"/>
    <row r="149" s="13" customFormat="1" ht="14.25" customHeight="1"/>
    <row r="150" s="13" customFormat="1" ht="14.25" customHeight="1"/>
    <row r="151" s="13" customFormat="1" ht="14.25" customHeight="1"/>
    <row r="152" s="13" customFormat="1" ht="14.25" customHeight="1"/>
    <row r="153" s="13" customFormat="1" ht="14.25" customHeight="1"/>
    <row r="154" s="13" customFormat="1" ht="14.25" customHeight="1"/>
    <row r="155" s="13" customFormat="1" ht="14.25" customHeight="1"/>
    <row r="156" s="13" customFormat="1" ht="14.25" customHeight="1"/>
    <row r="157" s="13" customFormat="1" ht="14.25" customHeight="1"/>
    <row r="158" s="13" customFormat="1" ht="14.25" customHeight="1"/>
    <row r="159" s="13" customFormat="1" ht="14.25" customHeight="1"/>
    <row r="160" s="13" customFormat="1" ht="14.25" customHeight="1"/>
    <row r="161" s="13" customFormat="1" ht="14.25" customHeight="1"/>
    <row r="162" s="13" customFormat="1" ht="14.25" customHeight="1"/>
    <row r="163" s="13" customFormat="1" ht="14.25" customHeight="1"/>
    <row r="164" s="13" customFormat="1" ht="14.25" customHeight="1"/>
    <row r="165" s="13" customFormat="1" ht="14.25" customHeight="1"/>
    <row r="166" s="13" customFormat="1" ht="14.25" customHeight="1"/>
    <row r="167" s="13" customFormat="1" ht="14.25" customHeight="1"/>
    <row r="168" s="13" customFormat="1" ht="14.25" customHeight="1"/>
    <row r="169" s="13" customFormat="1" ht="14.25" customHeight="1"/>
    <row r="170" s="13" customFormat="1" ht="14.25" customHeight="1"/>
    <row r="171" s="13" customFormat="1" ht="14.25" customHeight="1"/>
    <row r="172" s="13" customFormat="1" ht="14.25" customHeight="1"/>
    <row r="173" s="13" customFormat="1" ht="14.25" customHeight="1"/>
    <row r="174" s="13" customFormat="1" ht="14.25" customHeight="1"/>
    <row r="175" s="13" customFormat="1" ht="14.25" customHeight="1"/>
    <row r="176" s="13" customFormat="1" ht="14.25" customHeight="1"/>
    <row r="177" s="13" customFormat="1" ht="14.25" customHeight="1"/>
    <row r="178" s="13" customFormat="1" ht="14.25" customHeight="1"/>
    <row r="179" s="13" customFormat="1" ht="14.25" customHeight="1"/>
    <row r="180" s="13" customFormat="1" ht="14.25" customHeight="1"/>
    <row r="181" s="13" customFormat="1" ht="14.25" customHeight="1"/>
    <row r="182" s="13" customFormat="1" ht="14.25" customHeight="1"/>
    <row r="183" s="13" customFormat="1" ht="14.25" customHeight="1"/>
    <row r="184" s="13" customFormat="1" ht="14.25" customHeight="1"/>
    <row r="185" s="13" customFormat="1" ht="14.25" customHeight="1"/>
    <row r="186" s="13" customFormat="1" ht="14.25" customHeight="1"/>
    <row r="187" s="13" customFormat="1" ht="14.25" customHeight="1"/>
    <row r="188" s="13" customFormat="1" ht="14.25" customHeight="1"/>
    <row r="189" s="13" customFormat="1" ht="14.25" customHeight="1"/>
    <row r="190" s="13" customFormat="1" ht="14.25" customHeight="1"/>
    <row r="191" s="13" customFormat="1" ht="14.25" customHeight="1"/>
    <row r="192" s="13" customFormat="1" ht="14.25" customHeight="1"/>
    <row r="193" s="13" customFormat="1" ht="14.25" customHeight="1"/>
    <row r="194" s="13" customFormat="1" ht="14.25" customHeight="1"/>
    <row r="195" s="13" customFormat="1" ht="14.25" customHeight="1"/>
    <row r="196" s="13" customFormat="1" ht="14.25" customHeight="1"/>
    <row r="197" s="13" customFormat="1" ht="14.25" customHeight="1"/>
    <row r="198" s="13" customFormat="1" ht="14.25" customHeight="1"/>
    <row r="199" s="13" customFormat="1" ht="14.25" customHeight="1"/>
    <row r="200" s="13" customFormat="1" ht="14.25" customHeight="1"/>
    <row r="201" s="13" customFormat="1" ht="14.25" customHeight="1"/>
    <row r="202" s="13" customFormat="1" ht="14.25" customHeight="1"/>
    <row r="203" s="13" customFormat="1" ht="14.25" customHeight="1"/>
    <row r="204" s="13" customFormat="1" ht="14.25" customHeight="1"/>
    <row r="205" s="13" customFormat="1" ht="14.25" customHeight="1"/>
    <row r="206" s="13" customFormat="1" ht="14.25" customHeight="1"/>
    <row r="207" s="13" customFormat="1" ht="14.25" customHeight="1"/>
    <row r="208" s="13" customFormat="1" ht="14.25" customHeight="1"/>
    <row r="209" s="13" customFormat="1" ht="14.25" customHeight="1"/>
    <row r="210" s="13" customFormat="1" ht="14.25" customHeight="1"/>
    <row r="211" s="13" customFormat="1" ht="14.25" customHeight="1"/>
    <row r="212" s="13" customFormat="1" ht="14.25" customHeight="1"/>
    <row r="213" s="13" customFormat="1" ht="14.25" customHeight="1"/>
    <row r="214" s="13" customFormat="1" ht="14.25" customHeight="1"/>
    <row r="215" s="13" customFormat="1" ht="14.25" customHeight="1"/>
    <row r="216" s="13" customFormat="1" ht="14.25" customHeight="1"/>
    <row r="217" s="13" customFormat="1" ht="14.25" customHeight="1"/>
    <row r="218" s="13" customFormat="1" ht="14.25" customHeight="1"/>
    <row r="219" s="13" customFormat="1" ht="14.25" customHeight="1"/>
    <row r="220" s="13" customFormat="1" ht="14.25" customHeight="1"/>
    <row r="221" s="13" customFormat="1" ht="14.25" customHeight="1"/>
    <row r="222" s="13" customFormat="1" ht="14.25" customHeight="1"/>
    <row r="223" s="13" customFormat="1" ht="14.25" customHeight="1"/>
    <row r="224" s="13" customFormat="1" ht="14.25" customHeight="1"/>
    <row r="225" s="13" customFormat="1" ht="14.25" customHeight="1"/>
    <row r="226" s="13" customFormat="1" ht="14.25" customHeight="1"/>
    <row r="227" s="13" customFormat="1" ht="14.25" customHeight="1"/>
    <row r="228" s="13" customFormat="1" ht="14.25" customHeight="1"/>
    <row r="229" s="13" customFormat="1" ht="14.25" customHeight="1"/>
    <row r="230" s="13" customFormat="1" ht="14.25" customHeight="1"/>
    <row r="231" s="13" customFormat="1" ht="14.25" customHeight="1"/>
    <row r="232" s="13" customFormat="1" ht="14.25" customHeight="1"/>
    <row r="233" s="13" customFormat="1" ht="14.25" customHeight="1"/>
    <row r="234" s="13" customFormat="1" ht="14.25" customHeight="1"/>
    <row r="235" s="13" customFormat="1" ht="14.25" customHeight="1"/>
    <row r="236" s="13" customFormat="1" ht="14.25" customHeight="1"/>
    <row r="237" s="13" customFormat="1" ht="14.25" customHeight="1"/>
    <row r="238" s="13" customFormat="1" ht="14.25" customHeight="1"/>
    <row r="239" s="13" customFormat="1" ht="14.25" customHeight="1"/>
    <row r="240" s="13" customFormat="1" ht="14.25" customHeight="1"/>
    <row r="241" s="13" customFormat="1" ht="14.25" customHeight="1"/>
    <row r="242" s="13" customFormat="1" ht="14.25" customHeight="1"/>
    <row r="243" s="13" customFormat="1" ht="14.25" customHeight="1"/>
    <row r="244" s="13" customFormat="1" ht="14.25" customHeight="1"/>
    <row r="245" s="13" customFormat="1" ht="14.25" customHeight="1"/>
    <row r="246" s="13" customFormat="1" ht="14.25" customHeight="1"/>
    <row r="247" s="13" customFormat="1" ht="14.25" customHeight="1"/>
    <row r="248" s="13" customFormat="1" ht="14.25" customHeight="1"/>
    <row r="249" s="13" customFormat="1" ht="14.25" customHeight="1"/>
    <row r="250" s="13" customFormat="1" ht="14.25" customHeight="1"/>
    <row r="251" s="13" customFormat="1" ht="14.25" customHeight="1"/>
    <row r="252" s="13" customFormat="1" ht="14.25" customHeight="1"/>
    <row r="253" s="13" customFormat="1" ht="14.25" customHeight="1"/>
    <row r="254" s="13" customFormat="1" ht="14.25" customHeight="1"/>
    <row r="255" s="13" customFormat="1" ht="14.25" customHeight="1"/>
    <row r="256" s="13" customFormat="1" ht="14.25" customHeight="1"/>
    <row r="257" s="13" customFormat="1" ht="14.25" customHeight="1"/>
    <row r="258" s="13" customFormat="1" ht="14.25" customHeight="1"/>
    <row r="259" s="13" customFormat="1" ht="14.25" customHeight="1"/>
    <row r="260" s="13" customFormat="1" ht="14.25" customHeight="1"/>
    <row r="261" s="13" customFormat="1" ht="14.25" customHeight="1"/>
    <row r="262" s="13" customFormat="1" ht="14.25" customHeight="1"/>
    <row r="263" s="13" customFormat="1" ht="14.25" customHeight="1"/>
    <row r="264" s="13" customFormat="1" ht="14.25" customHeight="1"/>
    <row r="265" s="13" customFormat="1" ht="14.25" customHeight="1"/>
    <row r="266" s="13" customFormat="1" ht="14.25" customHeight="1"/>
    <row r="267" s="13" customFormat="1" ht="14.25" customHeight="1"/>
    <row r="268" s="13" customFormat="1" ht="14.25" customHeight="1"/>
    <row r="269" s="13" customFormat="1" ht="14.25" customHeight="1"/>
    <row r="270" s="13" customFormat="1" ht="14.25" customHeight="1"/>
    <row r="271" s="13" customFormat="1" ht="14.25" customHeight="1"/>
    <row r="272" s="13" customFormat="1" ht="14.25" customHeight="1"/>
    <row r="273" s="13" customFormat="1" ht="14.25" customHeight="1"/>
    <row r="274" s="13" customFormat="1" ht="14.25" customHeight="1"/>
    <row r="275" s="13" customFormat="1" ht="14.25" customHeight="1"/>
    <row r="276" s="13" customFormat="1" ht="14.25" customHeight="1"/>
    <row r="277" s="13" customFormat="1" ht="14.25" customHeight="1"/>
    <row r="278" s="13" customFormat="1" ht="14.25" customHeight="1"/>
    <row r="279" s="13" customFormat="1" ht="14.25" customHeight="1"/>
    <row r="280" s="13" customFormat="1" ht="14.25" customHeight="1"/>
    <row r="281" s="13" customFormat="1" ht="14.25" customHeight="1"/>
    <row r="282" s="13" customFormat="1" ht="14.25" customHeight="1"/>
    <row r="283" s="13" customFormat="1" ht="14.25" customHeight="1"/>
    <row r="284" s="13" customFormat="1" ht="14.25" customHeight="1"/>
    <row r="285" s="13" customFormat="1" ht="14.25" customHeight="1"/>
    <row r="286" s="13" customFormat="1" ht="14.25" customHeight="1"/>
    <row r="287" s="13" customFormat="1" ht="14.25" customHeight="1"/>
    <row r="288" s="13" customFormat="1" ht="14.25" customHeight="1"/>
    <row r="289" s="13" customFormat="1" ht="14.25" customHeight="1"/>
    <row r="290" s="13" customFormat="1" ht="14.25" customHeight="1"/>
    <row r="291" s="13" customFormat="1" ht="14.25" customHeight="1"/>
    <row r="292" s="13" customFormat="1" ht="14.25" customHeight="1"/>
    <row r="293" s="13" customFormat="1" ht="14.25" customHeight="1"/>
    <row r="294" s="13" customFormat="1" ht="14.25" customHeight="1"/>
    <row r="295" s="13" customFormat="1" ht="14.25" customHeight="1"/>
    <row r="296" s="13" customFormat="1" ht="14.25" customHeight="1"/>
    <row r="297" s="13" customFormat="1" ht="14.25" customHeight="1"/>
    <row r="298" s="13" customFormat="1" ht="14.25" customHeight="1"/>
    <row r="299" s="13" customFormat="1" ht="14.25" customHeight="1"/>
    <row r="300" s="13" customFormat="1" ht="14.25" customHeight="1"/>
    <row r="301" s="13" customFormat="1" ht="14.25" customHeight="1"/>
    <row r="302" s="13" customFormat="1" ht="14.25" customHeight="1"/>
    <row r="303" s="13" customFormat="1" ht="14.25" customHeight="1"/>
    <row r="304" s="13" customFormat="1" ht="14.25" customHeight="1"/>
    <row r="305" s="13" customFormat="1" ht="14.25" customHeight="1"/>
    <row r="306" s="13" customFormat="1" ht="14.25" customHeight="1"/>
    <row r="307" s="13" customFormat="1" ht="14.25" customHeight="1"/>
    <row r="308" s="13" customFormat="1" ht="14.25" customHeight="1"/>
    <row r="309" s="13" customFormat="1" ht="14.25" customHeight="1"/>
    <row r="310" s="13" customFormat="1" ht="14.25" customHeight="1"/>
    <row r="311" s="13" customFormat="1" ht="14.25" customHeight="1"/>
    <row r="312" s="13" customFormat="1" ht="14.25" customHeight="1"/>
    <row r="313" s="13" customFormat="1" ht="14.25" customHeight="1"/>
    <row r="314" s="13" customFormat="1" ht="14.25" customHeight="1"/>
    <row r="315" s="13" customFormat="1" ht="14.25" customHeight="1"/>
    <row r="316" s="13" customFormat="1" ht="14.25" customHeight="1"/>
    <row r="317" s="13" customFormat="1" ht="14.25" customHeight="1"/>
    <row r="318" s="13" customFormat="1" ht="14.25" customHeight="1"/>
    <row r="319" s="13" customFormat="1" ht="14.25" customHeight="1"/>
    <row r="320" s="13" customFormat="1" ht="14.25" customHeight="1"/>
    <row r="321" s="13" customFormat="1" ht="14.25" customHeight="1"/>
    <row r="322" s="13" customFormat="1" ht="14.25" customHeight="1"/>
    <row r="323" s="13" customFormat="1" ht="14.25" customHeight="1"/>
    <row r="324" s="13" customFormat="1" ht="14.25" customHeight="1"/>
    <row r="325" s="13" customFormat="1" ht="14.25" customHeight="1"/>
    <row r="326" s="13" customFormat="1" ht="14.25" customHeight="1"/>
    <row r="327" s="13" customFormat="1" ht="14.25" customHeight="1"/>
    <row r="328" s="13" customFormat="1" ht="14.25" customHeight="1"/>
    <row r="329" s="13" customFormat="1" ht="14.25" customHeight="1"/>
    <row r="330" s="13" customFormat="1" ht="14.25" customHeight="1"/>
    <row r="331" s="13" customFormat="1" ht="14.25" customHeight="1"/>
    <row r="332" s="13" customFormat="1" ht="14.25" customHeight="1"/>
    <row r="333" s="13" customFormat="1" ht="14.25" customHeight="1"/>
    <row r="334" s="13" customFormat="1" ht="14.25" customHeight="1"/>
    <row r="335" s="13" customFormat="1" ht="14.25" customHeight="1"/>
    <row r="336" s="13" customFormat="1" ht="14.25" customHeight="1"/>
    <row r="337" s="13" customFormat="1" ht="14.25" customHeight="1"/>
    <row r="338" s="13" customFormat="1" ht="14.25" customHeight="1"/>
    <row r="339" s="13" customFormat="1" ht="14.25" customHeight="1"/>
    <row r="340" s="13" customFormat="1" ht="14.25" customHeight="1"/>
    <row r="341" s="13" customFormat="1" ht="14.25" customHeight="1"/>
    <row r="342" s="13" customFormat="1" ht="14.25" customHeight="1"/>
    <row r="343" s="13" customFormat="1" ht="14.25" customHeight="1"/>
    <row r="344" s="13" customFormat="1" ht="14.25" customHeight="1"/>
    <row r="345" s="13" customFormat="1" ht="14.25" customHeight="1"/>
    <row r="346" s="13" customFormat="1" ht="14.25" customHeight="1"/>
    <row r="347" s="13" customFormat="1" ht="14.25" customHeight="1"/>
    <row r="348" s="13" customFormat="1" ht="14.25" customHeight="1"/>
    <row r="349" s="13" customFormat="1" ht="14.25" customHeight="1"/>
    <row r="350" s="13" customFormat="1" ht="14.25" customHeight="1"/>
    <row r="351" s="13" customFormat="1" ht="14.25" customHeight="1"/>
    <row r="352" s="13" customFormat="1" ht="14.25" customHeight="1"/>
    <row r="353" s="13" customFormat="1" ht="14.25" customHeight="1"/>
    <row r="354" s="13" customFormat="1" ht="14.25" customHeight="1"/>
    <row r="355" s="13" customFormat="1" ht="14.25" customHeight="1"/>
    <row r="356" s="13" customFormat="1" ht="14.25" customHeight="1"/>
    <row r="357" s="13" customFormat="1" ht="14.25" customHeight="1"/>
    <row r="358" s="13" customFormat="1" ht="14.25" customHeight="1"/>
    <row r="359" s="13" customFormat="1" ht="14.25" customHeight="1"/>
    <row r="360" s="13" customFormat="1" ht="14.25" customHeight="1"/>
    <row r="361" s="13" customFormat="1" ht="14.25" customHeight="1"/>
    <row r="362" s="13" customFormat="1" ht="14.25" customHeight="1"/>
    <row r="363" s="13" customFormat="1" ht="14.25" customHeight="1"/>
    <row r="364" s="13" customFormat="1" ht="14.25" customHeight="1"/>
    <row r="365" s="13" customFormat="1" ht="14.25" customHeight="1"/>
    <row r="366" s="13" customFormat="1" ht="14.25" customHeight="1"/>
    <row r="367" s="13" customFormat="1" ht="14.25" customHeight="1"/>
    <row r="368" s="13" customFormat="1" ht="14.25" customHeight="1"/>
    <row r="369" s="13" customFormat="1" ht="14.25" customHeight="1"/>
    <row r="370" s="13" customFormat="1" ht="14.25" customHeight="1"/>
    <row r="371" s="13" customFormat="1" ht="14.25" customHeight="1"/>
    <row r="372" s="13" customFormat="1" ht="14.25" customHeight="1"/>
    <row r="373" s="13" customFormat="1" ht="14.25" customHeight="1"/>
    <row r="374" s="13" customFormat="1" ht="14.25" customHeight="1"/>
    <row r="375" s="13" customFormat="1" ht="14.25" customHeight="1"/>
    <row r="376" s="13" customFormat="1" ht="14.25" customHeight="1"/>
    <row r="377" s="13" customFormat="1" ht="14.25" customHeight="1"/>
    <row r="378" s="13" customFormat="1" ht="14.25" customHeight="1"/>
    <row r="379" s="13" customFormat="1" ht="14.25" customHeight="1"/>
    <row r="380" s="13" customFormat="1" ht="14.25" customHeight="1"/>
    <row r="381" s="13" customFormat="1" ht="14.25" customHeight="1"/>
    <row r="382" s="13" customFormat="1" ht="14.25" customHeight="1"/>
    <row r="383" s="13" customFormat="1" ht="14.25" customHeight="1"/>
    <row r="384" s="13" customFormat="1" ht="14.25" customHeight="1"/>
    <row r="385" s="13" customFormat="1" ht="14.25" customHeight="1"/>
    <row r="386" s="13" customFormat="1" ht="14.25" customHeight="1"/>
    <row r="387" s="13" customFormat="1" ht="14.25" customHeight="1"/>
    <row r="388" s="13" customFormat="1" ht="14.25" customHeight="1"/>
    <row r="389" s="13" customFormat="1" ht="14.25" customHeight="1"/>
    <row r="390" s="13" customFormat="1" ht="14.25" customHeight="1"/>
    <row r="391" s="13" customFormat="1" ht="14.25" customHeight="1"/>
    <row r="392" s="13" customFormat="1" ht="14.25" customHeight="1"/>
    <row r="393" s="13" customFormat="1" ht="14.25" customHeight="1"/>
    <row r="394" s="13" customFormat="1" ht="14.25" customHeight="1"/>
    <row r="395" s="13" customFormat="1" ht="14.25" customHeight="1"/>
    <row r="396" s="13" customFormat="1" ht="14.25" customHeight="1"/>
    <row r="397" s="13" customFormat="1" ht="14.25" customHeight="1"/>
    <row r="398" s="13" customFormat="1" ht="14.25" customHeight="1"/>
    <row r="399" s="13" customFormat="1" ht="14.25" customHeight="1"/>
    <row r="400" s="13" customFormat="1" ht="14.25" customHeight="1"/>
    <row r="401" s="13" customFormat="1" ht="14.25" customHeight="1"/>
    <row r="402" s="13" customFormat="1" ht="14.25" customHeight="1"/>
    <row r="403" s="13" customFormat="1" ht="14.25" customHeight="1"/>
    <row r="404" s="13" customFormat="1" ht="14.25" customHeight="1"/>
    <row r="405" s="13" customFormat="1" ht="14.25" customHeight="1"/>
    <row r="406" s="13" customFormat="1" ht="14.25" customHeight="1"/>
    <row r="407" s="13" customFormat="1" ht="14.25" customHeight="1"/>
    <row r="408" s="13" customFormat="1" ht="14.25" customHeight="1"/>
    <row r="409" s="13" customFormat="1" ht="14.25" customHeight="1"/>
    <row r="410" s="13" customFormat="1" ht="14.25" customHeight="1"/>
    <row r="411" s="13" customFormat="1" ht="14.25" customHeight="1"/>
    <row r="412" s="13" customFormat="1" ht="14.25" customHeight="1"/>
    <row r="413" s="13" customFormat="1" ht="14.25" customHeight="1"/>
    <row r="414" s="13" customFormat="1" ht="14.25" customHeight="1"/>
    <row r="415" s="13" customFormat="1" ht="14.25" customHeight="1"/>
    <row r="416" s="13" customFormat="1" ht="14.25" customHeight="1"/>
    <row r="417" s="13" customFormat="1" ht="14.25" customHeight="1"/>
    <row r="418" s="13" customFormat="1" ht="14.25" customHeight="1"/>
    <row r="419" s="13" customFormat="1" ht="14.25" customHeight="1"/>
    <row r="420" s="13" customFormat="1" ht="14.25" customHeight="1"/>
    <row r="421" s="13" customFormat="1" ht="14.25" customHeight="1"/>
    <row r="422" s="13" customFormat="1" ht="14.25" customHeight="1"/>
    <row r="423" s="13" customFormat="1" ht="14.25" customHeight="1"/>
    <row r="424" s="13" customFormat="1" ht="14.25" customHeight="1"/>
    <row r="425" s="13" customFormat="1" ht="14.25" customHeight="1"/>
    <row r="426" s="13" customFormat="1" ht="14.25" customHeight="1"/>
    <row r="427" s="13" customFormat="1" ht="14.25" customHeight="1"/>
    <row r="428" s="13" customFormat="1" ht="14.25" customHeight="1"/>
    <row r="429" s="13" customFormat="1" ht="14.25" customHeight="1"/>
    <row r="430" s="13" customFormat="1" ht="14.25" customHeight="1"/>
    <row r="431" s="13" customFormat="1" ht="14.25" customHeight="1"/>
    <row r="432" s="13" customFormat="1" ht="14.25" customHeight="1"/>
    <row r="433" s="13" customFormat="1" ht="14.25" customHeight="1"/>
    <row r="434" s="13" customFormat="1" ht="14.25" customHeight="1"/>
    <row r="435" s="13" customFormat="1" ht="14.25" customHeight="1"/>
    <row r="436" s="13" customFormat="1" ht="14.25" customHeight="1"/>
    <row r="437" s="13" customFormat="1" ht="14.25" customHeight="1"/>
    <row r="438" s="13" customFormat="1" ht="14.25" customHeight="1"/>
    <row r="439" s="13" customFormat="1" ht="14.25" customHeight="1"/>
    <row r="440" s="13" customFormat="1" ht="14.25" customHeight="1"/>
    <row r="441" s="13" customFormat="1" ht="14.25" customHeight="1"/>
    <row r="442" s="13" customFormat="1" ht="14.25" customHeight="1"/>
    <row r="443" s="13" customFormat="1" ht="14.25" customHeight="1"/>
    <row r="444" s="13" customFormat="1" ht="14.25" customHeight="1"/>
    <row r="445" s="13" customFormat="1" ht="14.25" customHeight="1"/>
    <row r="446" s="13" customFormat="1" ht="14.25" customHeight="1"/>
    <row r="447" s="13" customFormat="1" ht="14.25" customHeight="1"/>
    <row r="448" s="13" customFormat="1" ht="14.25" customHeight="1"/>
    <row r="449" s="13" customFormat="1" ht="14.25" customHeight="1"/>
    <row r="450" s="13" customFormat="1" ht="14.25" customHeight="1"/>
    <row r="451" s="13" customFormat="1" ht="14.25" customHeight="1"/>
    <row r="452" s="13" customFormat="1" ht="14.25" customHeight="1"/>
    <row r="453" s="13" customFormat="1" ht="14.25" customHeight="1"/>
    <row r="454" s="13" customFormat="1" ht="14.25" customHeight="1"/>
    <row r="455" s="13" customFormat="1" ht="14.25" customHeight="1"/>
    <row r="456" s="13" customFormat="1" ht="14.25" customHeight="1"/>
    <row r="457" s="13" customFormat="1" ht="14.25" customHeight="1"/>
    <row r="458" s="13" customFormat="1" ht="14.25" customHeight="1"/>
    <row r="459" s="13" customFormat="1" ht="14.25" customHeight="1"/>
    <row r="460" s="13" customFormat="1" ht="14.25" customHeight="1"/>
    <row r="461" s="13" customFormat="1" ht="14.25" customHeight="1"/>
    <row r="462" s="13" customFormat="1" ht="14.25" customHeight="1"/>
    <row r="463" s="13" customFormat="1" ht="14.25" customHeight="1"/>
    <row r="464" s="13" customFormat="1" ht="14.25" customHeight="1"/>
    <row r="465" s="13" customFormat="1" ht="14.25" customHeight="1"/>
    <row r="466" s="13" customFormat="1" ht="14.25" customHeight="1"/>
    <row r="467" s="13" customFormat="1" ht="14.25" customHeight="1"/>
    <row r="468" s="13" customFormat="1" ht="14.25" customHeight="1"/>
    <row r="469" s="13" customFormat="1" ht="14.25" customHeight="1"/>
    <row r="470" s="13" customFormat="1" ht="14.25" customHeight="1"/>
    <row r="471" s="13" customFormat="1" ht="14.25" customHeight="1"/>
    <row r="472" s="13" customFormat="1" ht="14.25" customHeight="1"/>
    <row r="473" s="13" customFormat="1" ht="14.25" customHeight="1"/>
    <row r="474" s="13" customFormat="1" ht="14.25" customHeight="1"/>
    <row r="475" s="13" customFormat="1" ht="14.25" customHeight="1"/>
    <row r="476" s="13" customFormat="1" ht="14.25" customHeight="1"/>
    <row r="477" s="13" customFormat="1" ht="14.25" customHeight="1"/>
    <row r="478" s="13" customFormat="1" ht="14.25" customHeight="1"/>
    <row r="479" s="13" customFormat="1" ht="14.25" customHeight="1"/>
    <row r="480" s="13" customFormat="1" ht="14.25" customHeight="1"/>
    <row r="481" s="13" customFormat="1" ht="14.25" customHeight="1"/>
    <row r="482" s="13" customFormat="1" ht="14.25" customHeight="1"/>
    <row r="483" s="13" customFormat="1" ht="14.25" customHeight="1"/>
    <row r="484" s="13" customFormat="1" ht="14.25" customHeight="1"/>
    <row r="485" s="13" customFormat="1" ht="14.25" customHeight="1"/>
    <row r="486" s="13" customFormat="1" ht="14.25" customHeight="1"/>
    <row r="487" s="13" customFormat="1" ht="14.25" customHeight="1"/>
    <row r="488" s="13" customFormat="1" ht="14.25" customHeight="1"/>
    <row r="489" s="13" customFormat="1" ht="14.25" customHeight="1"/>
    <row r="490" s="13" customFormat="1" ht="14.25" customHeight="1"/>
    <row r="491" s="13" customFormat="1" ht="14.25" customHeight="1"/>
    <row r="492" s="13" customFormat="1" ht="14.25" customHeight="1"/>
    <row r="493" s="13" customFormat="1" ht="14.25" customHeight="1"/>
    <row r="494" s="13" customFormat="1" ht="14.25" customHeight="1"/>
    <row r="495" s="13" customFormat="1" ht="14.25" customHeight="1"/>
    <row r="496" s="13" customFormat="1" ht="14.25" customHeight="1"/>
    <row r="497" s="13" customFormat="1" ht="14.25" customHeight="1"/>
    <row r="498" s="13" customFormat="1" ht="14.25" customHeight="1"/>
    <row r="499" s="13" customFormat="1" ht="14.25" customHeight="1"/>
    <row r="500" s="13" customFormat="1" ht="14.25" customHeight="1"/>
    <row r="501" s="13" customFormat="1" ht="14.25" customHeight="1"/>
    <row r="502" s="13" customFormat="1" ht="14.25" customHeight="1"/>
    <row r="503" s="13" customFormat="1" ht="14.25" customHeight="1"/>
    <row r="504" s="13" customFormat="1" ht="14.25" customHeight="1"/>
    <row r="505" s="13" customFormat="1" ht="14.25" customHeight="1"/>
    <row r="506" s="13" customFormat="1" ht="14.25" customHeight="1"/>
    <row r="507" s="13" customFormat="1" ht="14.25" customHeight="1"/>
    <row r="508" s="13" customFormat="1" ht="14.25" customHeight="1"/>
    <row r="509" s="13" customFormat="1" ht="14.25" customHeight="1"/>
    <row r="510" s="13" customFormat="1" ht="14.25" customHeight="1"/>
    <row r="511" s="13" customFormat="1" ht="14.25" customHeight="1"/>
    <row r="512" s="13" customFormat="1" ht="14.25" customHeight="1"/>
    <row r="513" s="13" customFormat="1" ht="14.25" customHeight="1"/>
    <row r="514" s="13" customFormat="1" ht="14.25" customHeight="1"/>
    <row r="515" s="13" customFormat="1" ht="14.25" customHeight="1"/>
    <row r="516" s="13" customFormat="1" ht="14.25" customHeight="1"/>
    <row r="517" s="13" customFormat="1" ht="14.25" customHeight="1"/>
    <row r="518" s="13" customFormat="1" ht="14.25" customHeight="1"/>
    <row r="519" s="13" customFormat="1" ht="14.25" customHeight="1"/>
    <row r="520" s="13" customFormat="1" ht="14.25" customHeight="1"/>
    <row r="521" s="13" customFormat="1" ht="14.25" customHeight="1"/>
    <row r="522" s="13" customFormat="1" ht="14.25" customHeight="1"/>
    <row r="523" s="13" customFormat="1" ht="14.25" customHeight="1"/>
    <row r="524" s="13" customFormat="1" ht="14.25" customHeight="1"/>
    <row r="525" s="13" customFormat="1" ht="14.25" customHeight="1"/>
    <row r="526" s="13" customFormat="1" ht="14.25" customHeight="1"/>
    <row r="527" s="13" customFormat="1" ht="14.25" customHeight="1"/>
    <row r="528" s="13" customFormat="1" ht="14.25" customHeight="1"/>
    <row r="529" s="13" customFormat="1" ht="14.25" customHeight="1"/>
    <row r="530" s="13" customFormat="1" ht="14.25" customHeight="1"/>
    <row r="531" s="13" customFormat="1" ht="14.25" customHeight="1"/>
    <row r="532" s="13" customFormat="1" ht="14.25" customHeight="1"/>
    <row r="533" s="13" customFormat="1" ht="14.25" customHeight="1"/>
    <row r="534" s="13" customFormat="1" ht="14.25" customHeight="1"/>
    <row r="535" s="13" customFormat="1" ht="14.25" customHeight="1"/>
    <row r="536" s="13" customFormat="1" ht="14.25" customHeight="1"/>
    <row r="537" s="13" customFormat="1" ht="14.25" customHeight="1"/>
    <row r="538" s="13" customFormat="1" ht="14.25" customHeight="1"/>
    <row r="539" s="13" customFormat="1" ht="14.25" customHeight="1"/>
    <row r="540" s="13" customFormat="1" ht="14.25" customHeight="1"/>
    <row r="541" s="13" customFormat="1" ht="14.25" customHeight="1"/>
    <row r="542" s="13" customFormat="1" ht="14.25" customHeight="1"/>
    <row r="543" s="13" customFormat="1" ht="14.25" customHeight="1"/>
    <row r="544" s="13" customFormat="1" ht="14.25" customHeight="1"/>
    <row r="545" s="13" customFormat="1" ht="14.25" customHeight="1"/>
    <row r="546" s="13" customFormat="1" ht="14.25" customHeight="1"/>
    <row r="547" s="13" customFormat="1" ht="14.25" customHeight="1"/>
    <row r="548" s="13" customFormat="1" ht="14.25" customHeight="1"/>
    <row r="549" s="13" customFormat="1" ht="14.25" customHeight="1"/>
    <row r="550" s="13" customFormat="1" ht="14.25" customHeight="1"/>
    <row r="551" s="13" customFormat="1" ht="14.25" customHeight="1"/>
    <row r="552" s="13" customFormat="1" ht="14.25" customHeight="1"/>
    <row r="553" s="13" customFormat="1" ht="14.25" customHeight="1"/>
    <row r="554" s="13" customFormat="1" ht="14.25" customHeight="1"/>
    <row r="555" s="13" customFormat="1" ht="14.25" customHeight="1"/>
    <row r="556" s="13" customFormat="1" ht="14.25" customHeight="1"/>
    <row r="557" s="13" customFormat="1" ht="14.25" customHeight="1"/>
    <row r="558" s="13" customFormat="1" ht="14.25" customHeight="1"/>
    <row r="559" s="13" customFormat="1" ht="14.25" customHeight="1"/>
    <row r="560" s="13" customFormat="1" ht="14.25" customHeight="1"/>
    <row r="561" s="13" customFormat="1" ht="14.25" customHeight="1"/>
    <row r="562" s="13" customFormat="1" ht="14.25" customHeight="1"/>
    <row r="563" s="13" customFormat="1" ht="14.25" customHeight="1"/>
    <row r="564" s="13" customFormat="1" ht="14.25" customHeight="1"/>
    <row r="565" s="13" customFormat="1" ht="14.25" customHeight="1"/>
    <row r="566" s="13" customFormat="1" ht="14.25" customHeight="1"/>
    <row r="567" s="13" customFormat="1" ht="14.25" customHeight="1"/>
    <row r="568" s="13" customFormat="1" ht="14.25" customHeight="1"/>
    <row r="569" s="13" customFormat="1" ht="14.25" customHeight="1"/>
    <row r="570" s="13" customFormat="1" ht="14.25" customHeight="1"/>
    <row r="571" s="13" customFormat="1" ht="14.25" customHeight="1"/>
    <row r="572" s="13" customFormat="1" ht="14.25" customHeight="1"/>
    <row r="573" s="13" customFormat="1" ht="14.25" customHeight="1"/>
    <row r="574" s="13" customFormat="1" ht="14.25" customHeight="1"/>
    <row r="575" s="13" customFormat="1" ht="14.25" customHeight="1"/>
    <row r="576" s="13" customFormat="1" ht="14.25" customHeight="1"/>
    <row r="577" s="13" customFormat="1" ht="14.25" customHeight="1"/>
    <row r="578" s="13" customFormat="1" ht="14.25" customHeight="1"/>
    <row r="579" s="13" customFormat="1" ht="14.25" customHeight="1"/>
    <row r="580" s="13" customFormat="1" ht="14.25" customHeight="1"/>
    <row r="581" s="13" customFormat="1" ht="14.25" customHeight="1"/>
    <row r="582" s="13" customFormat="1" ht="14.25" customHeight="1"/>
    <row r="583" s="13" customFormat="1" ht="14.25" customHeight="1"/>
    <row r="584" s="13" customFormat="1" ht="14.25" customHeight="1"/>
    <row r="585" s="13" customFormat="1" ht="14.25" customHeight="1"/>
    <row r="586" s="13" customFormat="1" ht="14.25" customHeight="1"/>
    <row r="587" s="13" customFormat="1" ht="14.25" customHeight="1"/>
    <row r="588" s="13" customFormat="1" ht="14.25" customHeight="1"/>
    <row r="589" s="13" customFormat="1" ht="14.25" customHeight="1"/>
    <row r="590" s="13" customFormat="1" ht="14.25" customHeight="1"/>
    <row r="591" s="13" customFormat="1" ht="14.25" customHeight="1"/>
    <row r="592" s="13" customFormat="1" ht="14.25" customHeight="1"/>
    <row r="593" s="13" customFormat="1" ht="14.25" customHeight="1"/>
    <row r="594" s="13" customFormat="1" ht="14.25" customHeight="1"/>
    <row r="595" s="13" customFormat="1" ht="14.25" customHeight="1"/>
    <row r="596" s="13" customFormat="1" ht="14.25" customHeight="1"/>
    <row r="597" s="13" customFormat="1" ht="14.25" customHeight="1"/>
    <row r="598" s="13" customFormat="1" ht="14.25" customHeight="1"/>
    <row r="599" s="13" customFormat="1" ht="14.25" customHeight="1"/>
    <row r="600" s="13" customFormat="1" ht="14.25" customHeight="1"/>
    <row r="601" s="13" customFormat="1" ht="14.25" customHeight="1"/>
    <row r="602" s="13" customFormat="1" ht="14.25" customHeight="1"/>
    <row r="603" s="13" customFormat="1" ht="14.25" customHeight="1"/>
    <row r="604" s="13" customFormat="1" ht="14.25" customHeight="1"/>
    <row r="605" s="13" customFormat="1" ht="14.25" customHeight="1"/>
    <row r="606" s="13" customFormat="1" ht="14.25" customHeight="1"/>
    <row r="607" s="13" customFormat="1" ht="14.25" customHeight="1"/>
    <row r="608" s="13" customFormat="1" ht="14.25" customHeight="1"/>
    <row r="609" s="13" customFormat="1" ht="14.25" customHeight="1"/>
    <row r="610" s="13" customFormat="1" ht="14.25" customHeight="1"/>
    <row r="611" s="13" customFormat="1" ht="14.25" customHeight="1"/>
    <row r="612" s="13" customFormat="1" ht="14.25" customHeight="1"/>
    <row r="613" s="13" customFormat="1" ht="14.25" customHeight="1"/>
    <row r="614" s="13" customFormat="1" ht="14.25" customHeight="1"/>
    <row r="615" s="13" customFormat="1" ht="14.25" customHeight="1"/>
    <row r="616" s="13" customFormat="1" ht="14.25" customHeight="1"/>
    <row r="617" s="13" customFormat="1" ht="14.25" customHeight="1"/>
    <row r="618" s="13" customFormat="1" ht="14.25" customHeight="1"/>
    <row r="619" s="13" customFormat="1" ht="14.25" customHeight="1"/>
    <row r="620" s="13" customFormat="1" ht="14.25" customHeight="1"/>
    <row r="621" s="13" customFormat="1" ht="14.25" customHeight="1"/>
    <row r="622" s="13" customFormat="1" ht="14.25" customHeight="1"/>
    <row r="623" s="13" customFormat="1" ht="14.25" customHeight="1"/>
    <row r="624" s="13" customFormat="1" ht="14.25" customHeight="1"/>
    <row r="625" s="13" customFormat="1" ht="14.25" customHeight="1"/>
    <row r="626" s="13" customFormat="1" ht="14.25" customHeight="1"/>
    <row r="627" s="13" customFormat="1" ht="14.25" customHeight="1"/>
    <row r="628" s="13" customFormat="1" ht="14.25" customHeight="1"/>
    <row r="629" s="13" customFormat="1" ht="14.25" customHeight="1"/>
    <row r="630" s="13" customFormat="1" ht="14.25" customHeight="1"/>
    <row r="631" s="13" customFormat="1" ht="14.25" customHeight="1"/>
    <row r="632" s="13" customFormat="1" ht="14.25" customHeight="1"/>
    <row r="633" s="13" customFormat="1" ht="14.25" customHeight="1"/>
    <row r="634" s="13" customFormat="1" ht="14.25" customHeight="1"/>
    <row r="635" s="13" customFormat="1" ht="14.25" customHeight="1"/>
    <row r="636" s="13" customFormat="1" ht="14.25" customHeight="1"/>
    <row r="637" s="13" customFormat="1" ht="14.25" customHeight="1"/>
    <row r="638" s="13" customFormat="1" ht="14.25" customHeight="1"/>
    <row r="639" s="13" customFormat="1" ht="14.25" customHeight="1"/>
    <row r="640" s="13" customFormat="1" ht="14.25" customHeight="1"/>
    <row r="641" s="13" customFormat="1" ht="14.25" customHeight="1"/>
    <row r="642" s="13" customFormat="1" ht="14.25" customHeight="1"/>
    <row r="643" s="13" customFormat="1" ht="14.25" customHeight="1"/>
    <row r="644" s="13" customFormat="1" ht="14.25" customHeight="1"/>
    <row r="645" s="13" customFormat="1" ht="14.25" customHeight="1"/>
    <row r="646" s="13" customFormat="1" ht="14.25" customHeight="1"/>
    <row r="647" s="13" customFormat="1" ht="14.25" customHeight="1"/>
    <row r="648" s="13" customFormat="1" ht="14.25" customHeight="1"/>
    <row r="649" s="13" customFormat="1" ht="14.25" customHeight="1"/>
    <row r="650" s="13" customFormat="1" ht="14.25" customHeight="1"/>
    <row r="651" s="13" customFormat="1" ht="14.25" customHeight="1"/>
    <row r="652" s="13" customFormat="1" ht="14.25" customHeight="1"/>
    <row r="653" s="13" customFormat="1" ht="14.25" customHeight="1"/>
    <row r="654" s="13" customFormat="1" ht="14.25" customHeight="1"/>
    <row r="655" s="13" customFormat="1" ht="14.25" customHeight="1"/>
    <row r="656" s="13" customFormat="1" ht="14.25" customHeight="1"/>
    <row r="657" s="13" customFormat="1" ht="14.25" customHeight="1"/>
    <row r="658" s="13" customFormat="1" ht="14.25" customHeight="1"/>
    <row r="659" s="13" customFormat="1" ht="14.25" customHeight="1"/>
    <row r="660" s="13" customFormat="1" ht="14.25" customHeight="1"/>
    <row r="661" s="13" customFormat="1" ht="14.25" customHeight="1"/>
    <row r="662" s="13" customFormat="1" ht="14.25" customHeight="1"/>
    <row r="663" s="13" customFormat="1" ht="14.25" customHeight="1"/>
    <row r="664" s="13" customFormat="1" ht="14.25" customHeight="1"/>
    <row r="665" s="13" customFormat="1" ht="14.25" customHeight="1"/>
    <row r="666" s="13" customFormat="1" ht="14.25" customHeight="1"/>
    <row r="667" s="13" customFormat="1" ht="14.25" customHeight="1"/>
    <row r="668" s="13" customFormat="1" ht="14.25" customHeight="1"/>
    <row r="669" s="13" customFormat="1" ht="14.25" customHeight="1"/>
    <row r="670" s="13" customFormat="1" ht="14.25" customHeight="1"/>
    <row r="671" s="13" customFormat="1" ht="14.25" customHeight="1"/>
    <row r="672" s="13" customFormat="1" ht="14.25" customHeight="1"/>
    <row r="673" s="13" customFormat="1" ht="14.25" customHeight="1"/>
    <row r="674" s="13" customFormat="1" ht="14.25" customHeight="1"/>
    <row r="675" s="13" customFormat="1" ht="14.25" customHeight="1"/>
    <row r="676" s="13" customFormat="1" ht="14.25" customHeight="1"/>
    <row r="677" s="13" customFormat="1" ht="14.25" customHeight="1"/>
    <row r="678" s="13" customFormat="1" ht="14.25" customHeight="1"/>
    <row r="679" s="13" customFormat="1" ht="14.25" customHeight="1"/>
    <row r="680" s="13" customFormat="1" ht="14.25" customHeight="1"/>
    <row r="681" s="13" customFormat="1" ht="14.25" customHeight="1"/>
    <row r="682" s="13" customFormat="1" ht="14.25" customHeight="1"/>
    <row r="683" s="13" customFormat="1" ht="14.25" customHeight="1"/>
    <row r="684" s="13" customFormat="1" ht="14.25" customHeight="1"/>
    <row r="685" s="13" customFormat="1" ht="14.25" customHeight="1"/>
    <row r="686" s="13" customFormat="1" ht="14.25" customHeight="1"/>
    <row r="687" s="13" customFormat="1" ht="14.25" customHeight="1"/>
    <row r="688" s="13" customFormat="1" ht="14.25" customHeight="1"/>
    <row r="689" s="13" customFormat="1" ht="14.25" customHeight="1"/>
    <row r="690" s="13" customFormat="1" ht="14.25" customHeight="1"/>
    <row r="691" s="13" customFormat="1" ht="14.25" customHeight="1"/>
    <row r="692" s="13" customFormat="1" ht="14.25" customHeight="1"/>
    <row r="693" s="13" customFormat="1" ht="14.25" customHeight="1"/>
    <row r="694" s="13" customFormat="1" ht="14.25" customHeight="1"/>
    <row r="695" s="13" customFormat="1" ht="14.25" customHeight="1"/>
    <row r="696" s="13" customFormat="1" ht="14.25" customHeight="1"/>
    <row r="697" s="13" customFormat="1" ht="14.25" customHeight="1"/>
    <row r="698" s="13" customFormat="1" ht="14.25" customHeight="1"/>
    <row r="699" s="13" customFormat="1" ht="14.25" customHeight="1"/>
    <row r="700" s="13" customFormat="1" ht="14.25" customHeight="1"/>
    <row r="701" s="13" customFormat="1" ht="14.25" customHeight="1"/>
    <row r="702" s="13" customFormat="1" ht="14.25" customHeight="1"/>
    <row r="703" s="13" customFormat="1" ht="14.25" customHeight="1"/>
    <row r="704" s="13" customFormat="1" ht="14.25" customHeight="1"/>
    <row r="705" s="13" customFormat="1" ht="14.25" customHeight="1"/>
    <row r="706" s="13" customFormat="1" ht="14.25" customHeight="1"/>
    <row r="707" s="13" customFormat="1" ht="14.25" customHeight="1"/>
    <row r="708" s="13" customFormat="1" ht="14.25" customHeight="1"/>
    <row r="709" s="13" customFormat="1" ht="14.25" customHeight="1"/>
    <row r="710" s="13" customFormat="1" ht="14.25" customHeight="1"/>
    <row r="711" s="13" customFormat="1" ht="14.25" customHeight="1"/>
    <row r="712" s="13" customFormat="1" ht="14.25" customHeight="1"/>
    <row r="713" s="13" customFormat="1" ht="14.25" customHeight="1"/>
    <row r="714" s="13" customFormat="1" ht="14.25" customHeight="1"/>
    <row r="715" s="13" customFormat="1" ht="14.25" customHeight="1"/>
    <row r="716" s="13" customFormat="1" ht="14.25" customHeight="1"/>
    <row r="717" s="13" customFormat="1" ht="14.25" customHeight="1"/>
    <row r="718" s="13" customFormat="1" ht="14.25" customHeight="1"/>
    <row r="719" s="13" customFormat="1" ht="14.25" customHeight="1"/>
    <row r="720" s="13" customFormat="1" ht="14.25" customHeight="1"/>
    <row r="721" s="13" customFormat="1" ht="14.25" customHeight="1"/>
    <row r="722" s="13" customFormat="1" ht="14.25" customHeight="1"/>
    <row r="723" s="13" customFormat="1" ht="14.25" customHeight="1"/>
    <row r="724" s="13" customFormat="1" ht="14.25" customHeight="1"/>
    <row r="725" s="13" customFormat="1" ht="14.25" customHeight="1"/>
    <row r="726" s="13" customFormat="1" ht="14.25" customHeight="1"/>
    <row r="727" s="13" customFormat="1" ht="14.25" customHeight="1"/>
    <row r="728" s="13" customFormat="1" ht="14.25" customHeight="1"/>
    <row r="729" s="13" customFormat="1" ht="14.25" customHeight="1"/>
    <row r="730" s="13" customFormat="1" ht="14.25" customHeight="1"/>
    <row r="731" s="13" customFormat="1" ht="14.25" customHeight="1"/>
    <row r="732" s="13" customFormat="1" ht="14.25" customHeight="1"/>
    <row r="733" s="13" customFormat="1" ht="14.25" customHeight="1"/>
    <row r="734" s="13" customFormat="1" ht="14.25" customHeight="1"/>
    <row r="735" s="13" customFormat="1" ht="14.25" customHeight="1"/>
    <row r="736" s="13" customFormat="1" ht="14.25" customHeight="1"/>
    <row r="737" s="13" customFormat="1" ht="14.25" customHeight="1"/>
    <row r="738" s="13" customFormat="1" ht="14.25" customHeight="1"/>
    <row r="739" s="13" customFormat="1" ht="14.25" customHeight="1"/>
    <row r="740" s="13" customFormat="1" ht="14.25" customHeight="1"/>
    <row r="741" s="13" customFormat="1" ht="14.25" customHeight="1"/>
    <row r="742" s="13" customFormat="1" ht="14.25" customHeight="1"/>
    <row r="743" s="13" customFormat="1" ht="14.25" customHeight="1"/>
    <row r="744" s="13" customFormat="1" ht="14.25" customHeight="1"/>
    <row r="745" s="13" customFormat="1" ht="14.25" customHeight="1"/>
    <row r="746" s="13" customFormat="1" ht="14.25" customHeight="1"/>
    <row r="747" s="13" customFormat="1" ht="14.25" customHeight="1"/>
    <row r="748" s="13" customFormat="1" ht="14.25" customHeight="1"/>
    <row r="749" s="13" customFormat="1" ht="14.25" customHeight="1"/>
    <row r="750" s="13" customFormat="1" ht="14.25" customHeight="1"/>
    <row r="751" s="13" customFormat="1" ht="14.25" customHeight="1"/>
    <row r="752" s="13" customFormat="1" ht="14.25" customHeight="1"/>
    <row r="753" s="13" customFormat="1" ht="14.25" customHeight="1"/>
    <row r="754" s="13" customFormat="1" ht="14.25" customHeight="1"/>
    <row r="755" s="13" customFormat="1" ht="14.25" customHeight="1"/>
    <row r="756" s="13" customFormat="1" ht="14.25" customHeight="1"/>
    <row r="757" s="13" customFormat="1" ht="14.25" customHeight="1"/>
    <row r="758" s="13" customFormat="1" ht="14.25" customHeight="1"/>
    <row r="759" s="13" customFormat="1" ht="14.25" customHeight="1"/>
    <row r="760" s="13" customFormat="1" ht="14.25" customHeight="1"/>
    <row r="761" s="13" customFormat="1" ht="14.25" customHeight="1"/>
    <row r="762" s="13" customFormat="1" ht="14.25" customHeight="1"/>
    <row r="763" s="13" customFormat="1" ht="14.25" customHeight="1"/>
    <row r="764" s="13" customFormat="1" ht="14.25" customHeight="1"/>
    <row r="765" s="13" customFormat="1" ht="14.25" customHeight="1"/>
    <row r="766" s="13" customFormat="1" ht="14.25" customHeight="1"/>
    <row r="767" s="13" customFormat="1" ht="14.25" customHeight="1"/>
    <row r="768" s="13" customFormat="1" ht="14.25" customHeight="1"/>
    <row r="769" s="13" customFormat="1" ht="14.25" customHeight="1"/>
    <row r="770" s="13" customFormat="1" ht="14.25" customHeight="1"/>
    <row r="771" s="13" customFormat="1" ht="14.25" customHeight="1"/>
    <row r="772" s="13" customFormat="1" ht="14.25" customHeight="1"/>
    <row r="773" s="13" customFormat="1" ht="14.25" customHeight="1"/>
    <row r="774" s="13" customFormat="1" ht="14.25" customHeight="1"/>
    <row r="775" s="13" customFormat="1" ht="14.25" customHeight="1"/>
    <row r="776" s="13" customFormat="1" ht="14.25" customHeight="1"/>
    <row r="777" s="13" customFormat="1" ht="14.25" customHeight="1"/>
    <row r="778" s="13" customFormat="1" ht="14.25" customHeight="1"/>
    <row r="779" s="13" customFormat="1" ht="14.25" customHeight="1"/>
    <row r="780" s="13" customFormat="1" ht="14.25" customHeight="1"/>
    <row r="781" s="13" customFormat="1" ht="14.25" customHeight="1"/>
    <row r="782" s="13" customFormat="1" ht="14.25" customHeight="1"/>
    <row r="783" s="13" customFormat="1" ht="14.25" customHeight="1"/>
    <row r="784" s="13" customFormat="1" ht="14.25" customHeight="1"/>
    <row r="785" s="13" customFormat="1" ht="14.25" customHeight="1"/>
    <row r="786" s="13" customFormat="1" ht="14.25" customHeight="1"/>
    <row r="787" s="13" customFormat="1" ht="14.25" customHeight="1"/>
    <row r="788" s="13" customFormat="1" ht="14.25" customHeight="1"/>
    <row r="789" s="13" customFormat="1" ht="14.25" customHeight="1"/>
    <row r="790" s="13" customFormat="1" ht="14.25" customHeight="1"/>
    <row r="791" s="13" customFormat="1" ht="14.25" customHeight="1"/>
    <row r="792" s="13" customFormat="1" ht="14.25" customHeight="1"/>
    <row r="793" s="13" customFormat="1" ht="14.25" customHeight="1"/>
    <row r="794" s="13" customFormat="1" ht="14.25" customHeight="1"/>
    <row r="795" s="13" customFormat="1" ht="14.25" customHeight="1"/>
    <row r="796" s="13" customFormat="1" ht="14.25" customHeight="1"/>
    <row r="797" s="13" customFormat="1" ht="14.25" customHeight="1"/>
    <row r="798" s="13" customFormat="1" ht="14.25" customHeight="1"/>
    <row r="799" s="13" customFormat="1" ht="14.25" customHeight="1"/>
    <row r="800" s="13" customFormat="1" ht="14.25" customHeight="1"/>
    <row r="801" s="13" customFormat="1" ht="14.25" customHeight="1"/>
    <row r="802" s="13" customFormat="1" ht="14.25" customHeight="1"/>
    <row r="803" s="13" customFormat="1" ht="14.25" customHeight="1"/>
    <row r="804" s="13" customFormat="1" ht="14.25" customHeight="1"/>
    <row r="805" s="13" customFormat="1" ht="14.25" customHeight="1"/>
    <row r="806" s="13" customFormat="1" ht="14.25" customHeight="1"/>
    <row r="807" s="13" customFormat="1" ht="14.25" customHeight="1"/>
    <row r="808" s="13" customFormat="1" ht="14.25" customHeight="1"/>
    <row r="809" s="13" customFormat="1" ht="14.25" customHeight="1"/>
    <row r="810" s="13" customFormat="1" ht="14.25" customHeight="1"/>
    <row r="811" s="13" customFormat="1" ht="14.25" customHeight="1"/>
    <row r="812" s="13" customFormat="1" ht="14.25" customHeight="1"/>
    <row r="813" s="13" customFormat="1" ht="14.25" customHeight="1"/>
    <row r="814" s="13" customFormat="1" ht="14.25" customHeight="1"/>
    <row r="815" s="13" customFormat="1" ht="14.25" customHeight="1"/>
    <row r="816" s="13" customFormat="1" ht="14.25" customHeight="1"/>
    <row r="817" s="13" customFormat="1" ht="14.25" customHeight="1"/>
    <row r="818" s="13" customFormat="1" ht="14.25" customHeight="1"/>
    <row r="819" s="13" customFormat="1" ht="14.25" customHeight="1"/>
    <row r="820" s="13" customFormat="1" ht="14.25" customHeight="1"/>
    <row r="821" s="13" customFormat="1" ht="14.25" customHeight="1"/>
    <row r="822" s="13" customFormat="1" ht="14.25" customHeight="1"/>
    <row r="823" s="13" customFormat="1" ht="14.25" customHeight="1"/>
    <row r="824" s="13" customFormat="1" ht="14.25" customHeight="1"/>
    <row r="825" s="13" customFormat="1" ht="14.25" customHeight="1"/>
    <row r="826" s="13" customFormat="1" ht="14.25" customHeight="1"/>
    <row r="827" s="13" customFormat="1" ht="14.25" customHeight="1"/>
    <row r="828" s="13" customFormat="1" ht="14.25" customHeight="1"/>
    <row r="829" s="13" customFormat="1" ht="14.25" customHeight="1"/>
    <row r="830" s="13" customFormat="1" ht="14.25" customHeight="1"/>
    <row r="831" s="13" customFormat="1" ht="14.25" customHeight="1"/>
    <row r="832" s="13" customFormat="1" ht="14.25" customHeight="1"/>
    <row r="833" s="13" customFormat="1" ht="14.25" customHeight="1"/>
    <row r="834" s="13" customFormat="1" ht="14.25" customHeight="1"/>
    <row r="835" s="13" customFormat="1" ht="14.25" customHeight="1"/>
    <row r="836" s="13" customFormat="1" ht="14.25" customHeight="1"/>
    <row r="837" s="13" customFormat="1" ht="14.25" customHeight="1"/>
    <row r="838" s="13" customFormat="1" ht="14.25" customHeight="1"/>
    <row r="839" s="13" customFormat="1" ht="14.25" customHeight="1"/>
    <row r="840" s="13" customFormat="1" ht="14.25" customHeight="1"/>
    <row r="841" s="13" customFormat="1" ht="14.25" customHeight="1"/>
    <row r="842" s="13" customFormat="1" ht="14.25" customHeight="1"/>
    <row r="843" s="13" customFormat="1" ht="14.25" customHeight="1"/>
    <row r="844" s="13" customFormat="1" ht="14.25" customHeight="1"/>
    <row r="845" s="13" customFormat="1" ht="14.25" customHeight="1"/>
    <row r="846" s="13" customFormat="1" ht="14.25" customHeight="1"/>
    <row r="847" s="13" customFormat="1" ht="14.25" customHeight="1"/>
    <row r="848" s="13" customFormat="1" ht="14.25" customHeight="1"/>
    <row r="849" s="13" customFormat="1" ht="14.25" customHeight="1"/>
    <row r="850" s="13" customFormat="1" ht="14.25" customHeight="1"/>
    <row r="851" s="13" customFormat="1" ht="14.25" customHeight="1"/>
    <row r="852" s="13" customFormat="1" ht="14.25" customHeight="1"/>
    <row r="853" s="13" customFormat="1" ht="14.25" customHeight="1"/>
    <row r="854" s="13" customFormat="1" ht="14.25" customHeight="1"/>
    <row r="855" s="13" customFormat="1" ht="14.25" customHeight="1"/>
    <row r="856" s="13" customFormat="1" ht="14.25" customHeight="1"/>
    <row r="857" s="13" customFormat="1" ht="14.25" customHeight="1"/>
    <row r="858" s="13" customFormat="1" ht="14.25" customHeight="1"/>
    <row r="859" s="13" customFormat="1" ht="14.25" customHeight="1"/>
    <row r="860" s="13" customFormat="1" ht="14.25" customHeight="1"/>
    <row r="861" s="13" customFormat="1" ht="14.25" customHeight="1"/>
    <row r="862" s="13" customFormat="1" ht="14.25" customHeight="1"/>
    <row r="863" s="13" customFormat="1" ht="14.25" customHeight="1"/>
    <row r="864" s="13" customFormat="1" ht="14.25" customHeight="1"/>
    <row r="865" s="13" customFormat="1" ht="14.25" customHeight="1"/>
    <row r="866" s="13" customFormat="1" ht="14.25" customHeight="1"/>
    <row r="867" s="13" customFormat="1" ht="14.25" customHeight="1"/>
    <row r="868" s="13" customFormat="1" ht="14.25" customHeight="1"/>
    <row r="869" s="13" customFormat="1" ht="14.25" customHeight="1"/>
    <row r="870" s="13" customFormat="1" ht="14.25" customHeight="1"/>
    <row r="871" s="13" customFormat="1" ht="14.25" customHeight="1"/>
    <row r="872" s="13" customFormat="1" ht="14.25" customHeight="1"/>
    <row r="873" s="13" customFormat="1" ht="14.25" customHeight="1"/>
    <row r="874" s="13" customFormat="1" ht="14.25" customHeight="1"/>
    <row r="875" s="13" customFormat="1" ht="14.25" customHeight="1"/>
    <row r="876" s="13" customFormat="1" ht="14.25" customHeight="1"/>
    <row r="877" s="13" customFormat="1" ht="14.25" customHeight="1"/>
    <row r="878" s="13" customFormat="1" ht="14.25" customHeight="1"/>
    <row r="879" s="13" customFormat="1" ht="14.25" customHeight="1"/>
    <row r="880" s="13" customFormat="1" ht="14.25" customHeight="1"/>
    <row r="881" s="13" customFormat="1" ht="14.25" customHeight="1"/>
    <row r="882" s="13" customFormat="1" ht="14.25" customHeight="1"/>
    <row r="883" s="13" customFormat="1" ht="14.25" customHeight="1"/>
    <row r="884" s="13" customFormat="1" ht="14.25" customHeight="1"/>
    <row r="885" s="13" customFormat="1" ht="14.25" customHeight="1"/>
    <row r="886" s="13" customFormat="1" ht="14.25" customHeight="1"/>
    <row r="887" s="13" customFormat="1" ht="14.25" customHeight="1"/>
    <row r="888" s="13" customFormat="1" ht="14.25" customHeight="1"/>
    <row r="889" s="13" customFormat="1" ht="14.25" customHeight="1"/>
    <row r="890" s="13" customFormat="1" ht="14.25" customHeight="1"/>
    <row r="891" s="13" customFormat="1" ht="14.25" customHeight="1"/>
    <row r="892" s="13" customFormat="1" ht="14.25" customHeight="1"/>
    <row r="893" s="13" customFormat="1" ht="14.25" customHeight="1"/>
    <row r="894" s="13" customFormat="1" ht="14.25" customHeight="1"/>
    <row r="895" s="13" customFormat="1" ht="14.25" customHeight="1"/>
    <row r="896" s="13" customFormat="1" ht="14.25" customHeight="1"/>
    <row r="897" s="13" customFormat="1" ht="14.25" customHeight="1"/>
    <row r="898" s="13" customFormat="1" ht="14.25" customHeight="1"/>
    <row r="899" s="13" customFormat="1" ht="14.25" customHeight="1"/>
    <row r="900" s="13" customFormat="1" ht="14.25" customHeight="1"/>
    <row r="901" s="13" customFormat="1" ht="14.25" customHeight="1"/>
    <row r="902" s="13" customFormat="1" ht="14.25" customHeight="1"/>
    <row r="903" s="13" customFormat="1" ht="14.25" customHeight="1"/>
    <row r="904" s="13" customFormat="1" ht="14.25" customHeight="1"/>
    <row r="905" s="13" customFormat="1" ht="14.25" customHeight="1"/>
    <row r="906" s="13" customFormat="1" ht="14.25" customHeight="1"/>
    <row r="907" s="13" customFormat="1" ht="14.25" customHeight="1"/>
    <row r="908" s="13" customFormat="1" ht="14.25" customHeight="1"/>
    <row r="909" s="13" customFormat="1" ht="14.25" customHeight="1"/>
    <row r="910" s="13" customFormat="1" ht="14.25" customHeight="1"/>
    <row r="911" s="13" customFormat="1" ht="14.25" customHeight="1"/>
    <row r="912" s="13" customFormat="1" ht="14.25" customHeight="1"/>
    <row r="913" s="13" customFormat="1" ht="14.25" customHeight="1"/>
    <row r="914" s="13" customFormat="1" ht="14.25" customHeight="1"/>
    <row r="915" s="13" customFormat="1" ht="14.25" customHeight="1"/>
    <row r="916" s="13" customFormat="1" ht="14.25" customHeight="1"/>
    <row r="917" s="13" customFormat="1" ht="14.25" customHeight="1"/>
    <row r="918" s="13" customFormat="1" ht="14.25" customHeight="1"/>
    <row r="919" s="13" customFormat="1" ht="14.25" customHeight="1"/>
    <row r="920" s="13" customFormat="1" ht="14.25" customHeight="1"/>
    <row r="921" s="13" customFormat="1" ht="14.25" customHeight="1"/>
    <row r="922" s="13" customFormat="1" ht="14.25" customHeight="1"/>
    <row r="923" s="13" customFormat="1" ht="14.25" customHeight="1"/>
    <row r="924" s="13" customFormat="1" ht="14.25" customHeight="1"/>
    <row r="925" s="13" customFormat="1" ht="14.25" customHeight="1"/>
    <row r="926" s="13" customFormat="1" ht="14.25" customHeight="1"/>
    <row r="927" s="13" customFormat="1" ht="14.25" customHeight="1"/>
    <row r="928" s="13" customFormat="1" ht="14.25" customHeight="1"/>
    <row r="929" s="13" customFormat="1" ht="14.25" customHeight="1"/>
    <row r="930" s="13" customFormat="1" ht="14.25" customHeight="1"/>
    <row r="931" s="13" customFormat="1" ht="14.25" customHeight="1"/>
    <row r="932" s="13" customFormat="1" ht="14.25" customHeight="1"/>
    <row r="933" s="13" customFormat="1" ht="14.25" customHeight="1"/>
    <row r="934" s="13" customFormat="1" ht="14.25" customHeight="1"/>
    <row r="935" s="13" customFormat="1" ht="14.25" customHeight="1"/>
    <row r="936" s="13" customFormat="1" ht="14.25" customHeight="1"/>
    <row r="937" s="13" customFormat="1" ht="14.25" customHeight="1"/>
    <row r="938" s="13" customFormat="1" ht="14.25" customHeight="1"/>
    <row r="939" s="13" customFormat="1" ht="14.25" customHeight="1"/>
    <row r="940" s="13" customFormat="1" ht="14.25" customHeight="1"/>
    <row r="941" s="13" customFormat="1" ht="14.25" customHeight="1"/>
    <row r="942" s="13" customFormat="1" ht="14.25" customHeight="1"/>
    <row r="943" s="13" customFormat="1" ht="14.25" customHeight="1"/>
    <row r="944" s="13" customFormat="1" ht="14.25" customHeight="1"/>
    <row r="945" s="13" customFormat="1" ht="14.25" customHeight="1"/>
    <row r="946" s="13" customFormat="1" ht="14.25" customHeight="1"/>
    <row r="947" s="13" customFormat="1" ht="14.25" customHeight="1"/>
    <row r="948" s="13" customFormat="1" ht="14.25" customHeight="1"/>
    <row r="949" s="13" customFormat="1" ht="14.25" customHeight="1"/>
    <row r="950" s="13" customFormat="1" ht="14.25" customHeight="1"/>
    <row r="951" s="13" customFormat="1" ht="14.25" customHeight="1"/>
    <row r="952" s="13" customFormat="1" ht="14.25" customHeight="1"/>
    <row r="953" s="13" customFormat="1" ht="14.25" customHeight="1"/>
    <row r="954" s="13" customFormat="1" ht="14.25" customHeight="1"/>
    <row r="955" s="13" customFormat="1" ht="14.25" customHeight="1"/>
    <row r="956" s="13" customFormat="1" ht="14.25" customHeight="1"/>
    <row r="957" s="13" customFormat="1" ht="14.25" customHeight="1"/>
    <row r="958" s="13" customFormat="1" ht="14.25" customHeight="1"/>
    <row r="959" s="13" customFormat="1" ht="14.25" customHeight="1"/>
    <row r="960" s="13" customFormat="1" ht="14.25" customHeight="1"/>
    <row r="961" s="13" customFormat="1" ht="14.25" customHeight="1"/>
    <row r="962" s="13" customFormat="1" ht="14.25" customHeight="1"/>
    <row r="963" s="13" customFormat="1" ht="14.25" customHeight="1"/>
    <row r="964" s="13" customFormat="1" ht="14.25" customHeight="1"/>
    <row r="965" s="13" customFormat="1" ht="14.25" customHeight="1"/>
    <row r="966" s="13" customFormat="1" ht="14.25" customHeight="1"/>
    <row r="967" s="13" customFormat="1" ht="14.25" customHeight="1"/>
    <row r="968" s="13" customFormat="1" ht="14.25" customHeight="1"/>
    <row r="969" s="13" customFormat="1" ht="14.25" customHeight="1"/>
    <row r="970" s="13" customFormat="1" ht="14.25" customHeight="1"/>
    <row r="971" s="13" customFormat="1" ht="14.25" customHeight="1"/>
    <row r="972" s="13" customFormat="1" ht="14.25" customHeight="1"/>
    <row r="973" s="13" customFormat="1" ht="14.25" customHeight="1"/>
    <row r="974" s="13" customFormat="1" ht="14.25" customHeight="1"/>
    <row r="975" s="13" customFormat="1" ht="14.25" customHeight="1"/>
    <row r="976" s="13" customFormat="1" ht="14.25" customHeight="1"/>
    <row r="977" s="13" customFormat="1" ht="14.25" customHeight="1"/>
    <row r="978" s="13" customFormat="1" ht="14.25" customHeight="1"/>
    <row r="979" s="13" customFormat="1" ht="14.25" customHeight="1"/>
    <row r="980" s="13" customFormat="1" ht="14.25" customHeight="1"/>
    <row r="981" s="13" customFormat="1" ht="14.25" customHeight="1"/>
    <row r="982" s="13" customFormat="1" ht="14.25" customHeight="1"/>
    <row r="983" s="13" customFormat="1" ht="14.25" customHeight="1"/>
    <row r="984" s="13" customFormat="1" ht="14.25" customHeight="1"/>
    <row r="985" s="13" customFormat="1" ht="14.25" customHeight="1"/>
    <row r="986" s="13" customFormat="1" ht="14.25" customHeight="1"/>
    <row r="987" s="13" customFormat="1" ht="14.25" customHeight="1"/>
    <row r="988" s="13" customFormat="1" ht="14.25" customHeight="1"/>
    <row r="989" s="13" customFormat="1" ht="14.25" customHeight="1"/>
    <row r="990" s="13" customFormat="1" ht="14.25" customHeight="1"/>
    <row r="991" s="13" customFormat="1" ht="14.25" customHeight="1"/>
    <row r="992" s="13" customFormat="1" ht="14.25" customHeight="1"/>
    <row r="993" s="13" customFormat="1" ht="14.25" customHeight="1"/>
    <row r="994" s="13" customFormat="1" ht="14.25" customHeight="1"/>
    <row r="995" s="13" customFormat="1" ht="14.25" customHeight="1"/>
    <row r="996" s="13" customFormat="1" ht="14.25" customHeight="1"/>
    <row r="997" s="13" customFormat="1" ht="14.25" customHeight="1"/>
    <row r="998" s="13" customFormat="1" ht="14.25" customHeight="1"/>
    <row r="999" s="13" customFormat="1" ht="14.25" customHeight="1"/>
    <row r="1000" s="13" customFormat="1" ht="14.25" customHeight="1"/>
    <row r="1001" s="13" customFormat="1" ht="14.25" customHeight="1"/>
    <row r="1002" s="13" customFormat="1" ht="14.25" customHeight="1"/>
    <row r="1003" s="13" customFormat="1" ht="14.25" customHeight="1"/>
  </sheetData>
  <mergeCells count="13">
    <mergeCell ref="N2:O2"/>
    <mergeCell ref="N1:O1"/>
    <mergeCell ref="B3:O3"/>
    <mergeCell ref="B36:C36"/>
    <mergeCell ref="H4:I4"/>
    <mergeCell ref="J4:K4"/>
    <mergeCell ref="N4:O4"/>
    <mergeCell ref="L4:M4"/>
    <mergeCell ref="B39:E39"/>
    <mergeCell ref="B4:B5"/>
    <mergeCell ref="C4:C5"/>
    <mergeCell ref="D4:E4"/>
    <mergeCell ref="F4:G4"/>
  </mergeCells>
  <pageMargins left="0.7" right="0.7" top="0.75" bottom="0.75" header="0" footer="0"/>
  <pageSetup paperSize="9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F90CC-9B33-4831-99F8-23C4EAEF1B1D}">
  <dimension ref="A1:N40"/>
  <sheetViews>
    <sheetView view="pageBreakPreview" topLeftCell="E1" zoomScale="60" zoomScaleNormal="70" workbookViewId="0">
      <selection activeCell="L4" sqref="L4:M4"/>
    </sheetView>
  </sheetViews>
  <sheetFormatPr defaultRowHeight="14.5"/>
  <cols>
    <col min="1" max="2" width="5.36328125" style="13" customWidth="1"/>
    <col min="3" max="3" width="55.6328125" style="13" customWidth="1"/>
    <col min="4" max="4" width="26.1796875" style="13" customWidth="1"/>
    <col min="5" max="5" width="27.36328125" style="13" customWidth="1"/>
    <col min="6" max="6" width="26.1796875" style="13" customWidth="1"/>
    <col min="7" max="7" width="27.36328125" style="13" customWidth="1"/>
    <col min="8" max="8" width="26.1796875" style="13" customWidth="1"/>
    <col min="9" max="9" width="27.36328125" style="13" customWidth="1"/>
    <col min="10" max="10" width="26.1796875" style="13" customWidth="1"/>
    <col min="11" max="11" width="27.36328125" style="13" customWidth="1"/>
    <col min="12" max="12" width="26.1796875" style="13" customWidth="1"/>
    <col min="13" max="13" width="27.36328125" style="13" customWidth="1"/>
    <col min="14" max="14" width="43" style="13" customWidth="1"/>
    <col min="15" max="16384" width="8.7265625" style="13"/>
  </cols>
  <sheetData>
    <row r="1" spans="1:14" ht="15.5">
      <c r="D1" s="84"/>
      <c r="E1" s="84"/>
      <c r="F1" s="84"/>
      <c r="G1" s="84"/>
      <c r="H1" s="84"/>
      <c r="I1" s="84"/>
      <c r="J1" s="84"/>
      <c r="K1" s="84"/>
      <c r="L1" s="84"/>
      <c r="M1" s="84"/>
      <c r="N1" s="83" t="s">
        <v>48</v>
      </c>
    </row>
    <row r="2" spans="1:14" ht="18">
      <c r="A2" s="12"/>
      <c r="B2" s="12"/>
      <c r="C2" s="25"/>
      <c r="D2" s="85"/>
      <c r="E2" s="86"/>
      <c r="H2" s="85"/>
      <c r="I2" s="86"/>
      <c r="J2" s="85"/>
      <c r="K2" s="86"/>
      <c r="L2" s="85"/>
      <c r="M2" s="86"/>
      <c r="N2" s="83"/>
    </row>
    <row r="3" spans="1:14" ht="19.5" thickBot="1">
      <c r="A3" s="26"/>
    </row>
    <row r="4" spans="1:14" ht="371.5" customHeight="1" thickBot="1">
      <c r="A4" s="27"/>
      <c r="B4" s="69" t="s">
        <v>0</v>
      </c>
      <c r="C4" s="71" t="s">
        <v>1</v>
      </c>
      <c r="D4" s="72" t="s">
        <v>44</v>
      </c>
      <c r="E4" s="78"/>
      <c r="F4" s="72" t="s">
        <v>45</v>
      </c>
      <c r="G4" s="78"/>
      <c r="H4" s="72" t="s">
        <v>46</v>
      </c>
      <c r="I4" s="78"/>
      <c r="J4" s="72" t="s">
        <v>47</v>
      </c>
      <c r="K4" s="78"/>
      <c r="L4" s="72" t="s">
        <v>50</v>
      </c>
      <c r="M4" s="78"/>
      <c r="N4" s="79" t="s">
        <v>2</v>
      </c>
    </row>
    <row r="5" spans="1:14" ht="18.5" thickBot="1">
      <c r="A5" s="27"/>
      <c r="B5" s="70"/>
      <c r="C5" s="70"/>
      <c r="D5" s="9" t="s">
        <v>34</v>
      </c>
      <c r="E5" s="10" t="s">
        <v>3</v>
      </c>
      <c r="F5" s="9" t="s">
        <v>34</v>
      </c>
      <c r="G5" s="10" t="s">
        <v>3</v>
      </c>
      <c r="H5" s="9" t="s">
        <v>34</v>
      </c>
      <c r="I5" s="10" t="s">
        <v>3</v>
      </c>
      <c r="J5" s="9" t="s">
        <v>34</v>
      </c>
      <c r="K5" s="30" t="s">
        <v>3</v>
      </c>
      <c r="L5" s="9" t="s">
        <v>34</v>
      </c>
      <c r="M5" s="30" t="s">
        <v>3</v>
      </c>
      <c r="N5" s="80"/>
    </row>
    <row r="6" spans="1:14" ht="15" thickBot="1">
      <c r="A6" s="31"/>
      <c r="B6" s="32">
        <v>1</v>
      </c>
      <c r="C6" s="15">
        <v>2</v>
      </c>
      <c r="D6" s="15">
        <v>15</v>
      </c>
      <c r="E6" s="15">
        <v>16</v>
      </c>
      <c r="F6" s="15">
        <v>17</v>
      </c>
      <c r="G6" s="15">
        <v>18</v>
      </c>
      <c r="H6" s="15">
        <v>19</v>
      </c>
      <c r="I6" s="15">
        <v>20</v>
      </c>
      <c r="J6" s="15">
        <v>21</v>
      </c>
      <c r="K6" s="33">
        <v>22</v>
      </c>
      <c r="L6" s="15">
        <v>23</v>
      </c>
      <c r="M6" s="33">
        <v>24</v>
      </c>
      <c r="N6" s="15">
        <v>25</v>
      </c>
    </row>
    <row r="7" spans="1:14" ht="18">
      <c r="A7" s="12"/>
      <c r="B7" s="35">
        <v>1</v>
      </c>
      <c r="C7" s="36" t="s">
        <v>4</v>
      </c>
      <c r="D7" s="16">
        <v>10</v>
      </c>
      <c r="E7" s="17">
        <f>D7*67108</f>
        <v>671080</v>
      </c>
      <c r="F7" s="16">
        <v>0</v>
      </c>
      <c r="G7" s="17">
        <f>F7*2818</f>
        <v>0</v>
      </c>
      <c r="H7" s="16">
        <v>2</v>
      </c>
      <c r="I7" s="17">
        <f>H7*16053</f>
        <v>32106</v>
      </c>
      <c r="J7" s="16">
        <v>0</v>
      </c>
      <c r="K7" s="39">
        <f>J7*2019</f>
        <v>0</v>
      </c>
      <c r="L7" s="16">
        <v>0</v>
      </c>
      <c r="M7" s="39">
        <f>L7*14088</f>
        <v>0</v>
      </c>
      <c r="N7" s="58">
        <f>Лист1!E7+Лист1!G7+Лист1!I7+Лист1!K7+Лист1!M7+Лист1!O7+Лист2!E7+Лист2!G7+Лист2!I7+K7+M7</f>
        <v>2012962</v>
      </c>
    </row>
    <row r="8" spans="1:14" ht="18">
      <c r="A8" s="12"/>
      <c r="B8" s="42">
        <v>2</v>
      </c>
      <c r="C8" s="43" t="s">
        <v>5</v>
      </c>
      <c r="D8" s="16">
        <v>5</v>
      </c>
      <c r="E8" s="17">
        <f t="shared" ref="E8:E35" si="0">D8*67108</f>
        <v>335540</v>
      </c>
      <c r="F8" s="16">
        <v>0</v>
      </c>
      <c r="G8" s="17">
        <f t="shared" ref="G8:G35" si="1">F8*2818</f>
        <v>0</v>
      </c>
      <c r="H8" s="16">
        <v>0</v>
      </c>
      <c r="I8" s="17">
        <f t="shared" ref="I8:I35" si="2">H8*16053</f>
        <v>0</v>
      </c>
      <c r="J8" s="16">
        <v>0</v>
      </c>
      <c r="K8" s="39">
        <f t="shared" ref="K8:K35" si="3">J8*2019</f>
        <v>0</v>
      </c>
      <c r="L8" s="16">
        <v>0</v>
      </c>
      <c r="M8" s="39">
        <f t="shared" ref="M8:M35" si="4">L8*14088</f>
        <v>0</v>
      </c>
      <c r="N8" s="63">
        <f>Лист1!E8+Лист1!G8+Лист1!I8+Лист1!K8+Лист1!M8+Лист1!O8+Лист2!E8+Лист2!G8+Лист2!I8+K8+M8</f>
        <v>757457</v>
      </c>
    </row>
    <row r="9" spans="1:14" ht="18">
      <c r="A9" s="12"/>
      <c r="B9" s="42">
        <v>3</v>
      </c>
      <c r="C9" s="47" t="s">
        <v>6</v>
      </c>
      <c r="D9" s="16">
        <v>7</v>
      </c>
      <c r="E9" s="17">
        <f t="shared" si="0"/>
        <v>469756</v>
      </c>
      <c r="F9" s="16">
        <v>0</v>
      </c>
      <c r="G9" s="17">
        <f t="shared" si="1"/>
        <v>0</v>
      </c>
      <c r="H9" s="16">
        <v>1</v>
      </c>
      <c r="I9" s="17">
        <f t="shared" si="2"/>
        <v>16053</v>
      </c>
      <c r="J9" s="16">
        <v>1</v>
      </c>
      <c r="K9" s="39">
        <f t="shared" si="3"/>
        <v>2019</v>
      </c>
      <c r="L9" s="16">
        <v>0</v>
      </c>
      <c r="M9" s="39">
        <f t="shared" si="4"/>
        <v>0</v>
      </c>
      <c r="N9" s="66">
        <f>Лист1!E9+Лист1!G9+Лист1!I9+Лист1!K9+Лист1!M9+Лист1!O9+Лист2!E9+Лист2!G9+Лист2!I9+K9+M9</f>
        <v>1417313</v>
      </c>
    </row>
    <row r="10" spans="1:14" ht="18">
      <c r="A10" s="12"/>
      <c r="B10" s="42">
        <v>4</v>
      </c>
      <c r="C10" s="43" t="s">
        <v>7</v>
      </c>
      <c r="D10" s="16">
        <v>0</v>
      </c>
      <c r="E10" s="17">
        <f t="shared" si="0"/>
        <v>0</v>
      </c>
      <c r="F10" s="16">
        <v>0</v>
      </c>
      <c r="G10" s="17">
        <f t="shared" si="1"/>
        <v>0</v>
      </c>
      <c r="H10" s="16">
        <v>0</v>
      </c>
      <c r="I10" s="17">
        <f t="shared" si="2"/>
        <v>0</v>
      </c>
      <c r="J10" s="16">
        <v>0</v>
      </c>
      <c r="K10" s="39">
        <f t="shared" si="3"/>
        <v>0</v>
      </c>
      <c r="L10" s="16">
        <v>0</v>
      </c>
      <c r="M10" s="39">
        <f t="shared" si="4"/>
        <v>0</v>
      </c>
      <c r="N10" s="66">
        <f>Лист1!E10+Лист1!G10+Лист1!I10+Лист1!K10+Лист1!M10+Лист1!O10+Лист2!E10+Лист2!G10+Лист2!I10+K10+M10</f>
        <v>0</v>
      </c>
    </row>
    <row r="11" spans="1:14" ht="18">
      <c r="A11" s="12"/>
      <c r="B11" s="42">
        <v>5</v>
      </c>
      <c r="C11" s="47" t="s">
        <v>8</v>
      </c>
      <c r="D11" s="16">
        <v>0</v>
      </c>
      <c r="E11" s="17">
        <f t="shared" si="0"/>
        <v>0</v>
      </c>
      <c r="F11" s="16">
        <v>0</v>
      </c>
      <c r="G11" s="17">
        <f t="shared" si="1"/>
        <v>0</v>
      </c>
      <c r="H11" s="16">
        <v>0</v>
      </c>
      <c r="I11" s="17">
        <f t="shared" si="2"/>
        <v>0</v>
      </c>
      <c r="J11" s="16">
        <v>0</v>
      </c>
      <c r="K11" s="39">
        <f t="shared" si="3"/>
        <v>0</v>
      </c>
      <c r="L11" s="16">
        <v>0</v>
      </c>
      <c r="M11" s="39">
        <f t="shared" si="4"/>
        <v>0</v>
      </c>
      <c r="N11" s="66">
        <f>Лист1!E11+Лист1!G11+Лист1!I11+Лист1!K11+Лист1!M11+Лист1!O11+Лист2!E11+Лист2!G11+Лист2!I11+K11+M11</f>
        <v>0</v>
      </c>
    </row>
    <row r="12" spans="1:14" ht="18">
      <c r="A12" s="12"/>
      <c r="B12" s="42">
        <v>6</v>
      </c>
      <c r="C12" s="49" t="s">
        <v>9</v>
      </c>
      <c r="D12" s="16">
        <v>0</v>
      </c>
      <c r="E12" s="17">
        <f t="shared" si="0"/>
        <v>0</v>
      </c>
      <c r="F12" s="16">
        <v>0</v>
      </c>
      <c r="G12" s="17">
        <f t="shared" si="1"/>
        <v>0</v>
      </c>
      <c r="H12" s="16">
        <v>0</v>
      </c>
      <c r="I12" s="17">
        <f t="shared" si="2"/>
        <v>0</v>
      </c>
      <c r="J12" s="16">
        <v>0</v>
      </c>
      <c r="K12" s="39">
        <f t="shared" si="3"/>
        <v>0</v>
      </c>
      <c r="L12" s="16">
        <v>0</v>
      </c>
      <c r="M12" s="39">
        <f t="shared" si="4"/>
        <v>0</v>
      </c>
      <c r="N12" s="66">
        <f>Лист1!E12+Лист1!G12+Лист1!I12+Лист1!K12+Лист1!M12+Лист1!O12+Лист2!E12+Лист2!G12+Лист2!I12+K12+M12</f>
        <v>0</v>
      </c>
    </row>
    <row r="13" spans="1:14" ht="18">
      <c r="A13" s="12"/>
      <c r="B13" s="42">
        <v>7</v>
      </c>
      <c r="C13" s="43" t="s">
        <v>10</v>
      </c>
      <c r="D13" s="16">
        <v>4</v>
      </c>
      <c r="E13" s="17">
        <f t="shared" si="0"/>
        <v>268432</v>
      </c>
      <c r="F13" s="16">
        <v>0</v>
      </c>
      <c r="G13" s="17">
        <f t="shared" si="1"/>
        <v>0</v>
      </c>
      <c r="H13" s="16">
        <v>0</v>
      </c>
      <c r="I13" s="17">
        <f t="shared" si="2"/>
        <v>0</v>
      </c>
      <c r="J13" s="16">
        <v>0</v>
      </c>
      <c r="K13" s="39">
        <f t="shared" si="3"/>
        <v>0</v>
      </c>
      <c r="L13" s="16">
        <v>1</v>
      </c>
      <c r="M13" s="39">
        <f t="shared" si="4"/>
        <v>14088</v>
      </c>
      <c r="N13" s="65">
        <f>Лист1!E13+Лист1!G13+Лист1!I13+Лист1!K13+Лист1!M13+Лист1!O13+Лист2!E13+Лист2!G13+Лист2!I13+K13+M13</f>
        <v>1025679</v>
      </c>
    </row>
    <row r="14" spans="1:14" ht="18">
      <c r="A14" s="12"/>
      <c r="B14" s="42">
        <v>8</v>
      </c>
      <c r="C14" s="49" t="s">
        <v>11</v>
      </c>
      <c r="D14" s="16">
        <v>0</v>
      </c>
      <c r="E14" s="17">
        <f t="shared" si="0"/>
        <v>0</v>
      </c>
      <c r="F14" s="16">
        <v>0</v>
      </c>
      <c r="G14" s="17">
        <f t="shared" si="1"/>
        <v>0</v>
      </c>
      <c r="H14" s="16">
        <v>0</v>
      </c>
      <c r="I14" s="17">
        <f t="shared" si="2"/>
        <v>0</v>
      </c>
      <c r="J14" s="16">
        <v>0</v>
      </c>
      <c r="K14" s="39">
        <f t="shared" si="3"/>
        <v>0</v>
      </c>
      <c r="L14" s="16">
        <v>0</v>
      </c>
      <c r="M14" s="39">
        <f t="shared" si="4"/>
        <v>0</v>
      </c>
      <c r="N14" s="63">
        <f>Лист1!E14+Лист1!G14+Лист1!I14+Лист1!K14+Лист1!M14+Лист1!O14+Лист2!E14+Лист2!G14+Лист2!I14+K14+M14</f>
        <v>0</v>
      </c>
    </row>
    <row r="15" spans="1:14" ht="18">
      <c r="A15" s="12"/>
      <c r="B15" s="42">
        <v>9</v>
      </c>
      <c r="C15" s="43" t="s">
        <v>12</v>
      </c>
      <c r="D15" s="16">
        <v>0</v>
      </c>
      <c r="E15" s="17">
        <f t="shared" si="0"/>
        <v>0</v>
      </c>
      <c r="F15" s="16">
        <v>0</v>
      </c>
      <c r="G15" s="17">
        <f t="shared" si="1"/>
        <v>0</v>
      </c>
      <c r="H15" s="16">
        <v>0</v>
      </c>
      <c r="I15" s="17">
        <f t="shared" si="2"/>
        <v>0</v>
      </c>
      <c r="J15" s="16">
        <v>0</v>
      </c>
      <c r="K15" s="39">
        <f t="shared" si="3"/>
        <v>0</v>
      </c>
      <c r="L15" s="16">
        <v>0</v>
      </c>
      <c r="M15" s="39">
        <f t="shared" si="4"/>
        <v>0</v>
      </c>
      <c r="N15" s="65">
        <f>Лист1!E15+Лист1!G15+Лист1!I15+Лист1!K15+Лист1!M15+Лист1!O15+Лист2!E15+Лист2!G15+Лист2!I15+K15+M15</f>
        <v>0</v>
      </c>
    </row>
    <row r="16" spans="1:14" ht="18">
      <c r="A16" s="12"/>
      <c r="B16" s="42">
        <v>10</v>
      </c>
      <c r="C16" s="47" t="s">
        <v>13</v>
      </c>
      <c r="D16" s="16">
        <v>0</v>
      </c>
      <c r="E16" s="17">
        <f t="shared" si="0"/>
        <v>0</v>
      </c>
      <c r="F16" s="16">
        <v>0</v>
      </c>
      <c r="G16" s="17">
        <f t="shared" si="1"/>
        <v>0</v>
      </c>
      <c r="H16" s="16">
        <v>0</v>
      </c>
      <c r="I16" s="17">
        <f t="shared" si="2"/>
        <v>0</v>
      </c>
      <c r="J16" s="16">
        <v>0</v>
      </c>
      <c r="K16" s="39">
        <f t="shared" si="3"/>
        <v>0</v>
      </c>
      <c r="L16" s="16">
        <v>0</v>
      </c>
      <c r="M16" s="39">
        <f t="shared" si="4"/>
        <v>0</v>
      </c>
      <c r="N16" s="63">
        <f>Лист1!E16+Лист1!G16+Лист1!I16+Лист1!K16+Лист1!M16+Лист1!O16+Лист2!E16+Лист2!G16+Лист2!I16+K16+M16</f>
        <v>0</v>
      </c>
    </row>
    <row r="17" spans="1:14" ht="18">
      <c r="A17" s="12"/>
      <c r="B17" s="42">
        <v>11</v>
      </c>
      <c r="C17" s="49" t="s">
        <v>14</v>
      </c>
      <c r="D17" s="16">
        <v>0</v>
      </c>
      <c r="E17" s="17">
        <f t="shared" si="0"/>
        <v>0</v>
      </c>
      <c r="F17" s="16">
        <v>0</v>
      </c>
      <c r="G17" s="17">
        <f t="shared" si="1"/>
        <v>0</v>
      </c>
      <c r="H17" s="16">
        <v>0</v>
      </c>
      <c r="I17" s="17">
        <f t="shared" si="2"/>
        <v>0</v>
      </c>
      <c r="J17" s="16">
        <v>0</v>
      </c>
      <c r="K17" s="39">
        <f t="shared" si="3"/>
        <v>0</v>
      </c>
      <c r="L17" s="16">
        <v>0</v>
      </c>
      <c r="M17" s="39">
        <f t="shared" si="4"/>
        <v>0</v>
      </c>
      <c r="N17" s="66">
        <f>Лист1!E17+Лист1!G17+Лист1!I17+Лист1!K17+Лист1!M17+Лист1!O17+Лист2!E17+Лист2!G17+Лист2!I17+K17+M17</f>
        <v>0</v>
      </c>
    </row>
    <row r="18" spans="1:14" ht="18">
      <c r="A18" s="12"/>
      <c r="B18" s="42">
        <v>12</v>
      </c>
      <c r="C18" s="49" t="s">
        <v>15</v>
      </c>
      <c r="D18" s="16">
        <v>5</v>
      </c>
      <c r="E18" s="17">
        <f t="shared" si="0"/>
        <v>335540</v>
      </c>
      <c r="F18" s="16">
        <v>0</v>
      </c>
      <c r="G18" s="17">
        <f t="shared" si="1"/>
        <v>0</v>
      </c>
      <c r="H18" s="16">
        <v>1</v>
      </c>
      <c r="I18" s="17">
        <f t="shared" si="2"/>
        <v>16053</v>
      </c>
      <c r="J18" s="16">
        <v>0</v>
      </c>
      <c r="K18" s="39">
        <f t="shared" si="3"/>
        <v>0</v>
      </c>
      <c r="L18" s="16">
        <v>0</v>
      </c>
      <c r="M18" s="39">
        <f t="shared" si="4"/>
        <v>0</v>
      </c>
      <c r="N18" s="65">
        <f>Лист1!E18+Лист1!G18+Лист1!I18+Лист1!K18+Лист1!M18+Лист1!O18+Лист2!E18+Лист2!G18+Лист2!I18+K18+M18</f>
        <v>1035495</v>
      </c>
    </row>
    <row r="19" spans="1:14" ht="18">
      <c r="A19" s="12"/>
      <c r="B19" s="42">
        <v>13</v>
      </c>
      <c r="C19" s="49" t="s">
        <v>16</v>
      </c>
      <c r="D19" s="16">
        <v>0</v>
      </c>
      <c r="E19" s="17">
        <f t="shared" si="0"/>
        <v>0</v>
      </c>
      <c r="F19" s="16">
        <v>0</v>
      </c>
      <c r="G19" s="17">
        <f t="shared" si="1"/>
        <v>0</v>
      </c>
      <c r="H19" s="16">
        <v>0</v>
      </c>
      <c r="I19" s="17">
        <f t="shared" si="2"/>
        <v>0</v>
      </c>
      <c r="J19" s="16">
        <v>0</v>
      </c>
      <c r="K19" s="39">
        <f t="shared" si="3"/>
        <v>0</v>
      </c>
      <c r="L19" s="16">
        <v>0</v>
      </c>
      <c r="M19" s="39">
        <f t="shared" si="4"/>
        <v>0</v>
      </c>
      <c r="N19" s="63">
        <f>Лист1!E19+Лист1!G19+Лист1!I19+Лист1!K19+Лист1!M19+Лист1!O19+Лист2!E19+Лист2!G19+Лист2!I19+K19+M19</f>
        <v>0</v>
      </c>
    </row>
    <row r="20" spans="1:14" ht="18">
      <c r="A20" s="12"/>
      <c r="B20" s="42">
        <v>14</v>
      </c>
      <c r="C20" s="43" t="s">
        <v>17</v>
      </c>
      <c r="D20" s="16">
        <v>0</v>
      </c>
      <c r="E20" s="17">
        <f t="shared" si="0"/>
        <v>0</v>
      </c>
      <c r="F20" s="16">
        <v>0</v>
      </c>
      <c r="G20" s="17">
        <f t="shared" si="1"/>
        <v>0</v>
      </c>
      <c r="H20" s="16">
        <v>0</v>
      </c>
      <c r="I20" s="17">
        <f t="shared" si="2"/>
        <v>0</v>
      </c>
      <c r="J20" s="16">
        <v>0</v>
      </c>
      <c r="K20" s="39">
        <f t="shared" si="3"/>
        <v>0</v>
      </c>
      <c r="L20" s="16">
        <v>0</v>
      </c>
      <c r="M20" s="39">
        <f t="shared" si="4"/>
        <v>0</v>
      </c>
      <c r="N20" s="65">
        <f>Лист1!E20+Лист1!G20+Лист1!I20+Лист1!K20+Лист1!M20+Лист1!O20+Лист2!E20+Лист2!G20+Лист2!I20+K20+M20</f>
        <v>0</v>
      </c>
    </row>
    <row r="21" spans="1:14" ht="18">
      <c r="A21" s="12"/>
      <c r="B21" s="42">
        <v>15</v>
      </c>
      <c r="C21" s="43" t="s">
        <v>18</v>
      </c>
      <c r="D21" s="16">
        <v>0</v>
      </c>
      <c r="E21" s="17">
        <f t="shared" si="0"/>
        <v>0</v>
      </c>
      <c r="F21" s="16">
        <v>0</v>
      </c>
      <c r="G21" s="17">
        <f t="shared" si="1"/>
        <v>0</v>
      </c>
      <c r="H21" s="16">
        <v>0</v>
      </c>
      <c r="I21" s="17">
        <f t="shared" si="2"/>
        <v>0</v>
      </c>
      <c r="J21" s="16">
        <v>0</v>
      </c>
      <c r="K21" s="39">
        <f t="shared" si="3"/>
        <v>0</v>
      </c>
      <c r="L21" s="16">
        <v>0</v>
      </c>
      <c r="M21" s="39">
        <f t="shared" si="4"/>
        <v>0</v>
      </c>
      <c r="N21" s="63">
        <f>Лист1!E21+Лист1!G21+Лист1!I21+Лист1!K21+Лист1!M21+Лист1!O21+Лист2!E21+Лист2!G21+Лист2!I21+K21+M21</f>
        <v>0</v>
      </c>
    </row>
    <row r="22" spans="1:14" ht="18">
      <c r="A22" s="12"/>
      <c r="B22" s="42">
        <v>16</v>
      </c>
      <c r="C22" s="43" t="s">
        <v>19</v>
      </c>
      <c r="D22" s="16">
        <v>6</v>
      </c>
      <c r="E22" s="17">
        <f t="shared" si="0"/>
        <v>402648</v>
      </c>
      <c r="F22" s="16">
        <v>2</v>
      </c>
      <c r="G22" s="17">
        <f t="shared" si="1"/>
        <v>5636</v>
      </c>
      <c r="H22" s="16">
        <v>1</v>
      </c>
      <c r="I22" s="17">
        <f t="shared" si="2"/>
        <v>16053</v>
      </c>
      <c r="J22" s="16">
        <v>2</v>
      </c>
      <c r="K22" s="39">
        <f t="shared" si="3"/>
        <v>4038</v>
      </c>
      <c r="L22" s="16">
        <v>0</v>
      </c>
      <c r="M22" s="39">
        <f t="shared" si="4"/>
        <v>0</v>
      </c>
      <c r="N22" s="65">
        <f>Лист1!E22+Лист1!G22+Лист1!I22+Лист1!K22+Лист1!M22+Лист1!O22+Лист2!E22+Лист2!G22+Лист2!I22+K22+M22</f>
        <v>1285303</v>
      </c>
    </row>
    <row r="23" spans="1:14" ht="18">
      <c r="A23" s="12"/>
      <c r="B23" s="42">
        <v>17</v>
      </c>
      <c r="C23" s="43" t="s">
        <v>20</v>
      </c>
      <c r="D23" s="16">
        <v>4</v>
      </c>
      <c r="E23" s="17">
        <f t="shared" si="0"/>
        <v>268432</v>
      </c>
      <c r="F23" s="16">
        <v>0</v>
      </c>
      <c r="G23" s="17">
        <f t="shared" si="1"/>
        <v>0</v>
      </c>
      <c r="H23" s="16">
        <v>0</v>
      </c>
      <c r="I23" s="17">
        <f t="shared" si="2"/>
        <v>0</v>
      </c>
      <c r="J23" s="16">
        <v>0</v>
      </c>
      <c r="K23" s="39">
        <f t="shared" si="3"/>
        <v>0</v>
      </c>
      <c r="L23" s="16">
        <v>0</v>
      </c>
      <c r="M23" s="39">
        <f t="shared" si="4"/>
        <v>0</v>
      </c>
      <c r="N23" s="63">
        <f>Лист1!E23+Лист1!G23+Лист1!I23+Лист1!K23+Лист1!M23+Лист1!O23+Лист2!E23+Лист2!G23+Лист2!I23+K23+M23</f>
        <v>595876</v>
      </c>
    </row>
    <row r="24" spans="1:14" ht="18">
      <c r="A24" s="12"/>
      <c r="B24" s="42">
        <v>18</v>
      </c>
      <c r="C24" s="43" t="s">
        <v>21</v>
      </c>
      <c r="D24" s="16">
        <v>0</v>
      </c>
      <c r="E24" s="17">
        <f t="shared" si="0"/>
        <v>0</v>
      </c>
      <c r="F24" s="16">
        <v>0</v>
      </c>
      <c r="G24" s="17">
        <f t="shared" si="1"/>
        <v>0</v>
      </c>
      <c r="H24" s="16">
        <v>0</v>
      </c>
      <c r="I24" s="17">
        <f t="shared" si="2"/>
        <v>0</v>
      </c>
      <c r="J24" s="16">
        <v>0</v>
      </c>
      <c r="K24" s="39">
        <f t="shared" si="3"/>
        <v>0</v>
      </c>
      <c r="L24" s="16">
        <v>0</v>
      </c>
      <c r="M24" s="39">
        <f t="shared" si="4"/>
        <v>0</v>
      </c>
      <c r="N24" s="66">
        <f>Лист1!E24+Лист1!G24+Лист1!I24+Лист1!K24+Лист1!M24+Лист1!O24+Лист2!E24+Лист2!G24+Лист2!I24+K24+M24</f>
        <v>0</v>
      </c>
    </row>
    <row r="25" spans="1:14" ht="18">
      <c r="A25" s="12"/>
      <c r="B25" s="42">
        <v>19</v>
      </c>
      <c r="C25" s="43" t="s">
        <v>22</v>
      </c>
      <c r="D25" s="16">
        <v>6</v>
      </c>
      <c r="E25" s="17">
        <f t="shared" si="0"/>
        <v>402648</v>
      </c>
      <c r="F25" s="16">
        <v>2</v>
      </c>
      <c r="G25" s="17">
        <f t="shared" si="1"/>
        <v>5636</v>
      </c>
      <c r="H25" s="16">
        <v>0</v>
      </c>
      <c r="I25" s="17">
        <f t="shared" si="2"/>
        <v>0</v>
      </c>
      <c r="J25" s="16">
        <v>0</v>
      </c>
      <c r="K25" s="39">
        <f t="shared" si="3"/>
        <v>0</v>
      </c>
      <c r="L25" s="16">
        <v>0</v>
      </c>
      <c r="M25" s="39">
        <f t="shared" si="4"/>
        <v>0</v>
      </c>
      <c r="N25" s="66">
        <f>Лист1!E25+Лист1!G25+Лист1!I25+Лист1!K25+Лист1!M25+Лист1!O25+Лист2!E25+Лист2!G25+Лист2!I25+K25+M25</f>
        <v>1085776</v>
      </c>
    </row>
    <row r="26" spans="1:14" ht="18">
      <c r="A26" s="12"/>
      <c r="B26" s="42">
        <v>20</v>
      </c>
      <c r="C26" s="43" t="s">
        <v>23</v>
      </c>
      <c r="D26" s="16">
        <v>0</v>
      </c>
      <c r="E26" s="17">
        <f t="shared" si="0"/>
        <v>0</v>
      </c>
      <c r="F26" s="16">
        <v>0</v>
      </c>
      <c r="G26" s="17">
        <f t="shared" si="1"/>
        <v>0</v>
      </c>
      <c r="H26" s="16">
        <v>0</v>
      </c>
      <c r="I26" s="17">
        <f t="shared" si="2"/>
        <v>0</v>
      </c>
      <c r="J26" s="16">
        <v>0</v>
      </c>
      <c r="K26" s="39">
        <f t="shared" si="3"/>
        <v>0</v>
      </c>
      <c r="L26" s="16">
        <v>0</v>
      </c>
      <c r="M26" s="39">
        <f t="shared" si="4"/>
        <v>0</v>
      </c>
      <c r="N26" s="65">
        <f>Лист1!E26+Лист1!G26+Лист1!I26+Лист1!K26+Лист1!M26+Лист1!O26+Лист2!E26+Лист2!G26+Лист2!I26+K26+M26</f>
        <v>0</v>
      </c>
    </row>
    <row r="27" spans="1:14" ht="18">
      <c r="A27" s="12"/>
      <c r="B27" s="42">
        <v>21</v>
      </c>
      <c r="C27" s="43" t="s">
        <v>24</v>
      </c>
      <c r="D27" s="16">
        <v>7</v>
      </c>
      <c r="E27" s="17">
        <f t="shared" si="0"/>
        <v>469756</v>
      </c>
      <c r="F27" s="16">
        <v>0</v>
      </c>
      <c r="G27" s="17">
        <f t="shared" si="1"/>
        <v>0</v>
      </c>
      <c r="H27" s="16">
        <v>1</v>
      </c>
      <c r="I27" s="17">
        <f t="shared" si="2"/>
        <v>16053</v>
      </c>
      <c r="J27" s="16">
        <v>0</v>
      </c>
      <c r="K27" s="39">
        <f t="shared" si="3"/>
        <v>0</v>
      </c>
      <c r="L27" s="16">
        <v>0</v>
      </c>
      <c r="M27" s="39">
        <f t="shared" si="4"/>
        <v>0</v>
      </c>
      <c r="N27" s="65">
        <f>Лист1!E27+Лист1!G27+Лист1!I27+Лист1!K27+Лист1!M27+Лист1!O27+Лист2!E27+Лист2!G27+Лист2!I27+K27+M27</f>
        <v>1490057</v>
      </c>
    </row>
    <row r="28" spans="1:14" ht="18">
      <c r="A28" s="12"/>
      <c r="B28" s="42">
        <v>22</v>
      </c>
      <c r="C28" s="43" t="s">
        <v>25</v>
      </c>
      <c r="D28" s="16">
        <v>0</v>
      </c>
      <c r="E28" s="17">
        <f t="shared" si="0"/>
        <v>0</v>
      </c>
      <c r="F28" s="16">
        <v>0</v>
      </c>
      <c r="G28" s="17">
        <f t="shared" si="1"/>
        <v>0</v>
      </c>
      <c r="H28" s="16">
        <v>0</v>
      </c>
      <c r="I28" s="17">
        <f t="shared" si="2"/>
        <v>0</v>
      </c>
      <c r="J28" s="16">
        <v>0</v>
      </c>
      <c r="K28" s="39">
        <f t="shared" si="3"/>
        <v>0</v>
      </c>
      <c r="L28" s="16">
        <v>0</v>
      </c>
      <c r="M28" s="39">
        <f t="shared" si="4"/>
        <v>0</v>
      </c>
      <c r="N28" s="65">
        <f>Лист1!E28+Лист1!G28+Лист1!I28+Лист1!K28+Лист1!M28+Лист1!O28+Лист2!E28+Лист2!G28+Лист2!I28+K28+M28</f>
        <v>0</v>
      </c>
    </row>
    <row r="29" spans="1:14" ht="18">
      <c r="A29" s="12"/>
      <c r="B29" s="42">
        <v>23</v>
      </c>
      <c r="C29" s="43" t="s">
        <v>26</v>
      </c>
      <c r="D29" s="16">
        <v>0</v>
      </c>
      <c r="E29" s="17">
        <f t="shared" si="0"/>
        <v>0</v>
      </c>
      <c r="F29" s="16">
        <v>0</v>
      </c>
      <c r="G29" s="17">
        <f t="shared" si="1"/>
        <v>0</v>
      </c>
      <c r="H29" s="16">
        <v>0</v>
      </c>
      <c r="I29" s="17">
        <f t="shared" si="2"/>
        <v>0</v>
      </c>
      <c r="J29" s="16">
        <v>0</v>
      </c>
      <c r="K29" s="39">
        <f t="shared" si="3"/>
        <v>0</v>
      </c>
      <c r="L29" s="16">
        <v>0</v>
      </c>
      <c r="M29" s="39">
        <f t="shared" si="4"/>
        <v>0</v>
      </c>
      <c r="N29" s="65">
        <f>Лист1!E29+Лист1!G29+Лист1!I29+Лист1!K29+Лист1!M29+Лист1!O29+Лист2!E29+Лист2!G29+Лист2!I29+K29+M29</f>
        <v>0</v>
      </c>
    </row>
    <row r="30" spans="1:14" ht="18">
      <c r="A30" s="12"/>
      <c r="B30" s="42">
        <v>24</v>
      </c>
      <c r="C30" s="43" t="s">
        <v>27</v>
      </c>
      <c r="D30" s="16">
        <v>0</v>
      </c>
      <c r="E30" s="17">
        <f t="shared" si="0"/>
        <v>0</v>
      </c>
      <c r="F30" s="16">
        <v>0</v>
      </c>
      <c r="G30" s="17">
        <f t="shared" si="1"/>
        <v>0</v>
      </c>
      <c r="H30" s="16">
        <v>0</v>
      </c>
      <c r="I30" s="17">
        <f t="shared" si="2"/>
        <v>0</v>
      </c>
      <c r="J30" s="16">
        <v>0</v>
      </c>
      <c r="K30" s="39">
        <f t="shared" si="3"/>
        <v>0</v>
      </c>
      <c r="L30" s="16">
        <v>0</v>
      </c>
      <c r="M30" s="39">
        <f t="shared" si="4"/>
        <v>0</v>
      </c>
      <c r="N30" s="65">
        <f>Лист1!E30+Лист1!G30+Лист1!I30+Лист1!K30+Лист1!M30+Лист1!O30+Лист2!E30+Лист2!G30+Лист2!I30+K30+M30</f>
        <v>0</v>
      </c>
    </row>
    <row r="31" spans="1:14" ht="18">
      <c r="A31" s="12"/>
      <c r="B31" s="42">
        <v>25</v>
      </c>
      <c r="C31" s="43" t="s">
        <v>28</v>
      </c>
      <c r="D31" s="16">
        <v>0</v>
      </c>
      <c r="E31" s="17">
        <f t="shared" si="0"/>
        <v>0</v>
      </c>
      <c r="F31" s="16">
        <v>0</v>
      </c>
      <c r="G31" s="17">
        <f t="shared" si="1"/>
        <v>0</v>
      </c>
      <c r="H31" s="16">
        <v>0</v>
      </c>
      <c r="I31" s="17">
        <f t="shared" si="2"/>
        <v>0</v>
      </c>
      <c r="J31" s="16">
        <v>0</v>
      </c>
      <c r="K31" s="39">
        <f t="shared" si="3"/>
        <v>0</v>
      </c>
      <c r="L31" s="16">
        <v>0</v>
      </c>
      <c r="M31" s="39">
        <f t="shared" si="4"/>
        <v>0</v>
      </c>
      <c r="N31" s="65">
        <f>Лист1!E31+Лист1!G31+Лист1!I31+Лист1!K31+Лист1!M31+Лист1!O31+Лист2!E31+Лист2!G31+Лист2!I31+K31+M31</f>
        <v>0</v>
      </c>
    </row>
    <row r="32" spans="1:14" ht="52.5">
      <c r="A32" s="12"/>
      <c r="B32" s="42">
        <v>26</v>
      </c>
      <c r="C32" s="43" t="s">
        <v>29</v>
      </c>
      <c r="D32" s="16">
        <v>0</v>
      </c>
      <c r="E32" s="17">
        <f t="shared" si="0"/>
        <v>0</v>
      </c>
      <c r="F32" s="16">
        <v>0</v>
      </c>
      <c r="G32" s="17">
        <f t="shared" si="1"/>
        <v>0</v>
      </c>
      <c r="H32" s="16">
        <v>0</v>
      </c>
      <c r="I32" s="17">
        <f t="shared" si="2"/>
        <v>0</v>
      </c>
      <c r="J32" s="16">
        <v>0</v>
      </c>
      <c r="K32" s="39">
        <f t="shared" si="3"/>
        <v>0</v>
      </c>
      <c r="L32" s="16">
        <v>0</v>
      </c>
      <c r="M32" s="39">
        <f t="shared" si="4"/>
        <v>0</v>
      </c>
      <c r="N32" s="63">
        <f>Лист1!E32+Лист1!G32+Лист1!I32+Лист1!K32+Лист1!M32+Лист1!O32+Лист2!E32+Лист2!G32+Лист2!I32+K32+M32</f>
        <v>0</v>
      </c>
    </row>
    <row r="33" spans="1:14" ht="18">
      <c r="A33" s="12"/>
      <c r="B33" s="42">
        <v>27</v>
      </c>
      <c r="C33" s="43" t="s">
        <v>30</v>
      </c>
      <c r="D33" s="16">
        <v>0</v>
      </c>
      <c r="E33" s="17">
        <f t="shared" si="0"/>
        <v>0</v>
      </c>
      <c r="F33" s="16">
        <v>0</v>
      </c>
      <c r="G33" s="17">
        <f t="shared" si="1"/>
        <v>0</v>
      </c>
      <c r="H33" s="16">
        <v>0</v>
      </c>
      <c r="I33" s="17">
        <f t="shared" si="2"/>
        <v>0</v>
      </c>
      <c r="J33" s="16">
        <v>1</v>
      </c>
      <c r="K33" s="39">
        <f t="shared" si="3"/>
        <v>2019</v>
      </c>
      <c r="L33" s="16">
        <v>0</v>
      </c>
      <c r="M33" s="39">
        <f t="shared" si="4"/>
        <v>0</v>
      </c>
      <c r="N33" s="66">
        <f>Лист1!E33+Лист1!G33+Лист1!I33+Лист1!K33+Лист1!M33+Лист1!O33+Лист2!E33+Лист2!G33+Лист2!I33+K33+M33</f>
        <v>2019</v>
      </c>
    </row>
    <row r="34" spans="1:14" ht="18">
      <c r="A34" s="12"/>
      <c r="B34" s="42">
        <v>28</v>
      </c>
      <c r="C34" s="43" t="s">
        <v>32</v>
      </c>
      <c r="D34" s="16">
        <v>0</v>
      </c>
      <c r="E34" s="17">
        <f t="shared" si="0"/>
        <v>0</v>
      </c>
      <c r="F34" s="16">
        <v>0</v>
      </c>
      <c r="G34" s="17">
        <f t="shared" si="1"/>
        <v>0</v>
      </c>
      <c r="H34" s="16">
        <v>0</v>
      </c>
      <c r="I34" s="17">
        <f t="shared" si="2"/>
        <v>0</v>
      </c>
      <c r="J34" s="16">
        <v>0</v>
      </c>
      <c r="K34" s="39">
        <f t="shared" si="3"/>
        <v>0</v>
      </c>
      <c r="L34" s="16">
        <v>0</v>
      </c>
      <c r="M34" s="39">
        <f t="shared" si="4"/>
        <v>0</v>
      </c>
      <c r="N34" s="66">
        <f>Лист1!E34+Лист1!G34+Лист1!I34+Лист1!K34+Лист1!M34+Лист1!O34+Лист2!E34+Лист2!G34+Лист2!I34+K34+M34</f>
        <v>0</v>
      </c>
    </row>
    <row r="35" spans="1:14" ht="18.5" thickBot="1">
      <c r="A35" s="12"/>
      <c r="B35" s="50">
        <v>29</v>
      </c>
      <c r="C35" s="51" t="s">
        <v>33</v>
      </c>
      <c r="D35" s="16">
        <v>1</v>
      </c>
      <c r="E35" s="18">
        <f t="shared" si="0"/>
        <v>67108</v>
      </c>
      <c r="F35" s="16">
        <v>0</v>
      </c>
      <c r="G35" s="17">
        <f t="shared" si="1"/>
        <v>0</v>
      </c>
      <c r="H35" s="16">
        <v>0</v>
      </c>
      <c r="I35" s="17">
        <f t="shared" si="2"/>
        <v>0</v>
      </c>
      <c r="J35" s="16">
        <v>0</v>
      </c>
      <c r="K35" s="39">
        <f t="shared" si="3"/>
        <v>0</v>
      </c>
      <c r="L35" s="16">
        <v>0</v>
      </c>
      <c r="M35" s="39">
        <f t="shared" si="4"/>
        <v>0</v>
      </c>
      <c r="N35" s="64">
        <f>Лист1!E35+Лист1!G35+Лист1!I35+Лист1!K35+Лист1!M35+Лист1!O35+Лист2!E35+Лист2!G35+Лист2!I35+K35+M35</f>
        <v>240822</v>
      </c>
    </row>
    <row r="36" spans="1:14" ht="20.5" thickBot="1">
      <c r="A36" s="54"/>
      <c r="B36" s="77" t="s">
        <v>31</v>
      </c>
      <c r="C36" s="78"/>
      <c r="D36" s="7">
        <f t="shared" ref="D36:M36" si="5">SUM(D7:D35)</f>
        <v>55</v>
      </c>
      <c r="E36" s="8">
        <f t="shared" si="5"/>
        <v>3690940</v>
      </c>
      <c r="F36" s="7">
        <f t="shared" si="5"/>
        <v>4</v>
      </c>
      <c r="G36" s="8">
        <f t="shared" si="5"/>
        <v>11272</v>
      </c>
      <c r="H36" s="7">
        <f t="shared" si="5"/>
        <v>6</v>
      </c>
      <c r="I36" s="8">
        <f t="shared" si="5"/>
        <v>96318</v>
      </c>
      <c r="J36" s="7">
        <f t="shared" si="5"/>
        <v>4</v>
      </c>
      <c r="K36" s="5">
        <f t="shared" si="5"/>
        <v>8076</v>
      </c>
      <c r="L36" s="7">
        <f t="shared" si="5"/>
        <v>1</v>
      </c>
      <c r="M36" s="5">
        <f t="shared" si="5"/>
        <v>14088</v>
      </c>
      <c r="N36" s="57">
        <f>SUM(N7:N35)</f>
        <v>10948759</v>
      </c>
    </row>
    <row r="37" spans="1:14" ht="20">
      <c r="A37" s="54"/>
      <c r="B37" s="54"/>
      <c r="C37" s="55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3"/>
    </row>
    <row r="38" spans="1:14" ht="25">
      <c r="A38" s="56"/>
      <c r="B38" s="56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4">
      <c r="B39" s="81"/>
      <c r="C39" s="81"/>
    </row>
    <row r="40" spans="1:14" ht="22.5" customHeight="1">
      <c r="A40" s="3"/>
      <c r="B40" s="82" t="s">
        <v>36</v>
      </c>
      <c r="C40" s="82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4" t="s">
        <v>37</v>
      </c>
    </row>
  </sheetData>
  <mergeCells count="21">
    <mergeCell ref="N1:N2"/>
    <mergeCell ref="J1:K1"/>
    <mergeCell ref="L1:M1"/>
    <mergeCell ref="D2:E2"/>
    <mergeCell ref="H2:I2"/>
    <mergeCell ref="J2:K2"/>
    <mergeCell ref="L2:M2"/>
    <mergeCell ref="D1:E1"/>
    <mergeCell ref="F1:G1"/>
    <mergeCell ref="H1:I1"/>
    <mergeCell ref="J4:K4"/>
    <mergeCell ref="L4:M4"/>
    <mergeCell ref="N4:N5"/>
    <mergeCell ref="B39:C39"/>
    <mergeCell ref="B40:C40"/>
    <mergeCell ref="B4:B5"/>
    <mergeCell ref="C4:C5"/>
    <mergeCell ref="B36:C36"/>
    <mergeCell ref="D4:E4"/>
    <mergeCell ref="F4:G4"/>
    <mergeCell ref="H4:I4"/>
  </mergeCells>
  <pageMargins left="0.7" right="0.7" top="0.75" bottom="0.75" header="0.3" footer="0.3"/>
  <pageSetup paperSize="9" scale="2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User215</dc:creator>
  <cp:lastModifiedBy>Daria Holovach</cp:lastModifiedBy>
  <cp:lastPrinted>2023-06-22T06:41:58Z</cp:lastPrinted>
  <dcterms:created xsi:type="dcterms:W3CDTF">2021-10-04T14:21:04Z</dcterms:created>
  <dcterms:modified xsi:type="dcterms:W3CDTF">2024-03-18T14:09:47Z</dcterms:modified>
</cp:coreProperties>
</file>