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Воєнний стан\286-Р\"/>
    </mc:Choice>
  </mc:AlternateContent>
  <xr:revisionPtr revIDLastSave="0" documentId="13_ncr:1_{5E2E16CB-5D55-43A1-8804-270958E0A1B3}"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qebRafa8QkH8NpeVke2VmHXa9ZiWtcRR9XyPG3Q8I8="/>
    </ext>
  </extLst>
</workbook>
</file>

<file path=xl/calcChain.xml><?xml version="1.0" encoding="utf-8"?>
<calcChain xmlns="http://schemas.openxmlformats.org/spreadsheetml/2006/main">
  <c r="N8" i="1" l="1"/>
  <c r="N7" i="1"/>
  <c r="N6" i="1"/>
  <c r="M7" i="1"/>
  <c r="M6" i="1"/>
  <c r="J7" i="1"/>
  <c r="J8" i="1" s="1"/>
  <c r="K7" i="1"/>
  <c r="K8" i="1" s="1"/>
  <c r="K6" i="1"/>
  <c r="H7" i="1"/>
  <c r="H8" i="1" s="1"/>
  <c r="H6" i="1"/>
  <c r="F8" i="1"/>
  <c r="F7" i="1"/>
  <c r="F6" i="1"/>
  <c r="E6" i="1"/>
  <c r="E7" i="1"/>
  <c r="L8" i="1"/>
  <c r="I8" i="1"/>
  <c r="G8" i="1"/>
  <c r="D8" i="1"/>
  <c r="M8" i="1" l="1"/>
  <c r="E8" i="1"/>
</calcChain>
</file>

<file path=xl/sharedStrings.xml><?xml version="1.0" encoding="utf-8"?>
<sst xmlns="http://schemas.openxmlformats.org/spreadsheetml/2006/main" count="24" uniqueCount="19">
  <si>
    <t>Розподіл лікарських засобів для закладів охорони здоров’я, що надають медичну допомогу військовослужбовцям,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та медичних виробів для закладів охорони здоров’я, що надають медичну допомогу військовослужбовцям»</t>
  </si>
  <si>
    <t>№ з/п</t>
  </si>
  <si>
    <t>Найменування установи</t>
  </si>
  <si>
    <t xml:space="preserve">Загальна вартість, грн </t>
  </si>
  <si>
    <t>в-ть, грн</t>
  </si>
  <si>
    <t>к-ть флаконів</t>
  </si>
  <si>
    <t>Клінічна лікарня «ФЕОФАНІЯ» ДЕРЖАВНОГО УПРАВЛІННЯ СПРАВАМИ</t>
  </si>
  <si>
    <t>Всього</t>
  </si>
  <si>
    <t>Генеральний директор</t>
  </si>
  <si>
    <t>Едем АДАМАНОВ</t>
  </si>
  <si>
    <t>ДЕРЖАВНА УСТАНОВА "НАЦІОНАЛЬНИЙ ІНСТИТУТ СЕРЦЕВО-СУДИННОЇ ХІРУРГІЇ ІМЕНІ М.М.АМОСОВА  НАЦІОНАЛЬНОЇ АКАДЕМІЇ МЕДИЧНИХ  НАУК  УКРАЇНИ"</t>
  </si>
  <si>
    <t>к-сть упаковок</t>
  </si>
  <si>
    <r>
      <t xml:space="preserve">ГЕПАРИН-ФАРМЕКС
</t>
    </r>
    <r>
      <rPr>
        <sz val="12"/>
        <color theme="1"/>
        <rFont val="Times New Roman"/>
        <family val="1"/>
        <charset val="204"/>
      </rPr>
      <t xml:space="preserve">розчин для ін'єкцій, 5000 МО/мл по 5 мл у флаконах; по 5 флаконів у контурній чарунковій упаковці; по 1 контурній чарунковій упаковці в картонній коробці </t>
    </r>
    <r>
      <rPr>
        <b/>
        <sz val="12"/>
        <color theme="1"/>
        <rFont val="Times New Roman"/>
      </rPr>
      <t xml:space="preserve">
</t>
    </r>
    <r>
      <rPr>
        <sz val="12"/>
        <color theme="1"/>
        <rFont val="Times New Roman"/>
      </rPr>
      <t xml:space="preserve">
</t>
    </r>
    <r>
      <rPr>
        <b/>
        <sz val="12"/>
        <color theme="1"/>
        <rFont val="Times New Roman"/>
      </rPr>
      <t>(Гепарин, 5000 МО/мл по 5 мл)</t>
    </r>
    <r>
      <rPr>
        <sz val="12"/>
        <color theme="1"/>
        <rFont val="Times New Roman"/>
      </rPr>
      <t xml:space="preserve">
</t>
    </r>
    <r>
      <rPr>
        <b/>
        <sz val="12"/>
        <color theme="1"/>
        <rFont val="Times New Roman"/>
      </rPr>
      <t xml:space="preserve">Виробник: ТОВ "ФАРМЕКС ГРУП", Україна
</t>
    </r>
    <r>
      <rPr>
        <sz val="12"/>
        <color theme="1"/>
        <rFont val="Times New Roman"/>
      </rPr>
      <t xml:space="preserve">
</t>
    </r>
    <r>
      <rPr>
        <b/>
        <sz val="12"/>
        <color theme="1"/>
        <rFont val="Times New Roman"/>
      </rPr>
      <t>Ціна за флакон - 64,90 грн
(mnn id: 17114)</t>
    </r>
  </si>
  <si>
    <r>
      <t xml:space="preserve">АМІКАЦИН-ВІСТА
</t>
    </r>
    <r>
      <rPr>
        <sz val="12"/>
        <color theme="1"/>
        <rFont val="Times New Roman"/>
        <family val="1"/>
        <charset val="204"/>
      </rPr>
      <t>розчин для ін'єкцій, 250 мг/мл, по 2 мл (500 мг) у флаконі, по 1 флакону в картонній пачці</t>
    </r>
    <r>
      <rPr>
        <b/>
        <sz val="12"/>
        <color theme="1"/>
        <rFont val="Times New Roman"/>
      </rPr>
      <t xml:space="preserve">
</t>
    </r>
    <r>
      <rPr>
        <sz val="12"/>
        <color theme="1"/>
        <rFont val="Times New Roman"/>
      </rPr>
      <t xml:space="preserve">
</t>
    </r>
    <r>
      <rPr>
        <b/>
        <sz val="12"/>
        <color theme="1"/>
        <rFont val="Times New Roman"/>
      </rPr>
      <t>(Амікацин, 500 мг)</t>
    </r>
    <r>
      <rPr>
        <sz val="12"/>
        <color theme="1"/>
        <rFont val="Times New Roman"/>
      </rPr>
      <t xml:space="preserve">
</t>
    </r>
    <r>
      <rPr>
        <b/>
        <sz val="12"/>
        <color theme="1"/>
        <rFont val="Times New Roman"/>
      </rPr>
      <t xml:space="preserve">Виробник: АНФАРМ ХЕЛЛАС С.А, Греція
</t>
    </r>
    <r>
      <rPr>
        <sz val="12"/>
        <color theme="1"/>
        <rFont val="Times New Roman"/>
      </rPr>
      <t xml:space="preserve">
</t>
    </r>
    <r>
      <rPr>
        <b/>
        <sz val="12"/>
        <color theme="1"/>
        <rFont val="Times New Roman"/>
      </rPr>
      <t>Ціна за флакон - 45,00 грн
(mnn id: 17106)</t>
    </r>
  </si>
  <si>
    <t>к-ть ампул</t>
  </si>
  <si>
    <r>
      <t xml:space="preserve">ФУРОСЕМІД
</t>
    </r>
    <r>
      <rPr>
        <sz val="12"/>
        <color theme="1"/>
        <rFont val="Times New Roman"/>
        <family val="1"/>
        <charset val="204"/>
      </rPr>
      <t>розчин для ін'єкцій, 10 мг/мл, по 2 мл в ампулі, по 10 ампул в пачці</t>
    </r>
    <r>
      <rPr>
        <b/>
        <sz val="12"/>
        <color theme="1"/>
        <rFont val="Times New Roman"/>
      </rPr>
      <t xml:space="preserve">
</t>
    </r>
    <r>
      <rPr>
        <sz val="12"/>
        <color theme="1"/>
        <rFont val="Times New Roman"/>
      </rPr>
      <t xml:space="preserve">
</t>
    </r>
    <r>
      <rPr>
        <b/>
        <sz val="12"/>
        <color theme="1"/>
        <rFont val="Times New Roman"/>
      </rPr>
      <t>(Фуросемід, 10 мг/мл по 2 мл)</t>
    </r>
    <r>
      <rPr>
        <sz val="12"/>
        <color theme="1"/>
        <rFont val="Times New Roman"/>
      </rPr>
      <t xml:space="preserve">
</t>
    </r>
    <r>
      <rPr>
        <b/>
        <sz val="12"/>
        <color theme="1"/>
        <rFont val="Times New Roman"/>
      </rPr>
      <t xml:space="preserve">Виробник: Товариство з обмеженою відповідальністю "Дослідний завод "ГНЦЛС" (контроль якості, випуск серії), Україна
Товариство з обмеженою відповідальністю "Фармацевтична компанія "Здоров'я" (всі стадії виробництва, контроль якості, випуск серії), Україна
</t>
    </r>
    <r>
      <rPr>
        <sz val="12"/>
        <color theme="1"/>
        <rFont val="Times New Roman"/>
      </rPr>
      <t xml:space="preserve">
</t>
    </r>
    <r>
      <rPr>
        <b/>
        <sz val="12"/>
        <color theme="1"/>
        <rFont val="Times New Roman"/>
      </rPr>
      <t>Ціна за ампулу - 2,21 грн
(mnn id: 17113)</t>
    </r>
  </si>
  <si>
    <t>к-ть упаковок</t>
  </si>
  <si>
    <r>
      <t xml:space="preserve">ВАНКОМІЦИН-ВІСТА
</t>
    </r>
    <r>
      <rPr>
        <sz val="12"/>
        <color theme="1"/>
        <rFont val="Times New Roman"/>
        <family val="1"/>
        <charset val="204"/>
      </rPr>
      <t xml:space="preserve">ліофілізат для розчину для інфузій по 500 мг, 1 скляний флакон з ліофілізатом, місткістю 10 мл в картонній коробці
</t>
    </r>
    <r>
      <rPr>
        <sz val="12"/>
        <color theme="1"/>
        <rFont val="Times New Roman"/>
      </rPr>
      <t xml:space="preserve">
</t>
    </r>
    <r>
      <rPr>
        <b/>
        <sz val="12"/>
        <color theme="1"/>
        <rFont val="Times New Roman"/>
      </rPr>
      <t>(Ванкоміцин, 500 мг)</t>
    </r>
    <r>
      <rPr>
        <sz val="12"/>
        <color theme="1"/>
        <rFont val="Times New Roman"/>
      </rPr>
      <t xml:space="preserve">
</t>
    </r>
    <r>
      <rPr>
        <b/>
        <sz val="12"/>
        <color theme="1"/>
        <rFont val="Times New Roman"/>
      </rPr>
      <t xml:space="preserve">Виробник: ВЕМ Ілач Сан. ве Тік. А.С., Туреччина
</t>
    </r>
    <r>
      <rPr>
        <sz val="12"/>
        <color theme="1"/>
        <rFont val="Times New Roman"/>
      </rPr>
      <t xml:space="preserve">
</t>
    </r>
    <r>
      <rPr>
        <b/>
        <sz val="12"/>
        <color theme="1"/>
        <rFont val="Times New Roman"/>
      </rPr>
      <t>Ціна за флакон - 51,00 грн
(mnn id: 17124)</t>
    </r>
  </si>
  <si>
    <t xml:space="preserve">ЗАТВЕРДЖЕНО
наказ державного підприємства
 «Медичні закупівлі України»
від 20 березня 2024 року № 286-Р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</si>
</sst>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ont>
    <font>
      <b/>
      <sz val="15"/>
      <color theme="1"/>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sz val="11"/>
      <color theme="1"/>
      <name val="Calibri"/>
    </font>
    <font>
      <b/>
      <sz val="16"/>
      <color theme="1"/>
      <name val="Times New Roman"/>
    </font>
    <font>
      <b/>
      <sz val="20"/>
      <color rgb="FFFF0000"/>
      <name val="Times New Roman"/>
    </font>
    <font>
      <sz val="12"/>
      <color theme="1"/>
      <name val="Times New Roman"/>
    </font>
    <font>
      <sz val="12"/>
      <color theme="1"/>
      <name val="Times New Roman"/>
      <family val="1"/>
      <charset val="204"/>
    </font>
    <font>
      <b/>
      <sz val="12"/>
      <color theme="1"/>
      <name val="Times New Roman"/>
      <family val="1"/>
      <charset val="204"/>
    </font>
    <font>
      <sz val="14"/>
      <color theme="1"/>
      <name val="Times New Roman"/>
      <family val="1"/>
      <charset val="204"/>
    </font>
    <font>
      <b/>
      <sz val="18"/>
      <color theme="1"/>
      <name val="Times New Roman"/>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2">
    <border>
      <left/>
      <right/>
      <top/>
      <bottom/>
      <diagonal/>
    </border>
    <border>
      <left/>
      <right/>
      <top/>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style="thin">
        <color rgb="FF000000"/>
      </left>
      <right style="thin">
        <color rgb="FF000000"/>
      </right>
      <top/>
      <bottom/>
      <diagonal/>
    </border>
    <border>
      <left/>
      <right style="thick">
        <color rgb="FF000000"/>
      </right>
      <top style="medium">
        <color rgb="FF000000"/>
      </top>
      <bottom/>
      <diagonal/>
    </border>
    <border>
      <left style="thick">
        <color rgb="FF000000"/>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ck">
        <color rgb="FF000000"/>
      </bottom>
      <diagonal/>
    </border>
    <border>
      <left/>
      <right/>
      <top/>
      <bottom/>
      <diagonal/>
    </border>
    <border>
      <left/>
      <right/>
      <top/>
      <bottom/>
      <diagonal/>
    </border>
    <border>
      <left/>
      <right/>
      <top style="thick">
        <color rgb="FF000000"/>
      </top>
      <bottom style="medium">
        <color rgb="FF000000"/>
      </bottom>
      <diagonal/>
    </border>
  </borders>
  <cellStyleXfs count="1">
    <xf numFmtId="0" fontId="0" fillId="0" borderId="0"/>
  </cellStyleXfs>
  <cellXfs count="4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wrapText="1"/>
    </xf>
    <xf numFmtId="0" fontId="1" fillId="2" borderId="7"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0" fontId="7" fillId="0" borderId="0" xfId="0" applyFont="1" applyAlignment="1">
      <alignment vertical="center"/>
    </xf>
    <xf numFmtId="4" fontId="1"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8" fillId="0" borderId="0" xfId="0" applyFont="1"/>
    <xf numFmtId="0" fontId="1" fillId="0" borderId="15" xfId="0" applyFont="1" applyBorder="1" applyAlignment="1">
      <alignment horizontal="center" vertical="center"/>
    </xf>
    <xf numFmtId="0" fontId="3" fillId="0" borderId="16" xfId="0" applyFont="1" applyBorder="1" applyAlignment="1">
      <alignment horizontal="left" vertical="center" wrapText="1"/>
    </xf>
    <xf numFmtId="0" fontId="9" fillId="0" borderId="0" xfId="0" applyFont="1" applyAlignment="1">
      <alignment horizontal="left" vertical="center" wrapText="1"/>
    </xf>
    <xf numFmtId="3" fontId="3" fillId="2" borderId="18" xfId="0" applyNumberFormat="1" applyFont="1" applyFill="1" applyBorder="1" applyAlignment="1">
      <alignment horizontal="center" vertical="center"/>
    </xf>
    <xf numFmtId="4" fontId="3" fillId="2" borderId="12"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vertical="center" wrapText="1"/>
    </xf>
    <xf numFmtId="0" fontId="3" fillId="2" borderId="19" xfId="0" applyFont="1" applyFill="1" applyBorder="1" applyAlignment="1">
      <alignment vertical="center" wrapText="1"/>
    </xf>
    <xf numFmtId="0" fontId="3" fillId="2" borderId="1" xfId="0" applyFont="1" applyFill="1" applyBorder="1" applyAlignment="1">
      <alignment horizontal="left" vertical="center" wrapText="1"/>
    </xf>
    <xf numFmtId="0" fontId="14" fillId="2" borderId="6" xfId="0" applyFont="1" applyFill="1" applyBorder="1" applyAlignment="1">
      <alignment horizontal="center" vertical="center" wrapText="1"/>
    </xf>
    <xf numFmtId="3" fontId="14" fillId="0" borderId="17"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4" fontId="15" fillId="2" borderId="20" xfId="0" applyNumberFormat="1" applyFont="1" applyFill="1" applyBorder="1" applyAlignment="1">
      <alignment horizontal="right" wrapText="1"/>
    </xf>
    <xf numFmtId="0" fontId="3" fillId="0" borderId="2" xfId="0" applyFont="1" applyBorder="1" applyAlignment="1">
      <alignment horizontal="center" vertical="center" wrapText="1"/>
    </xf>
    <xf numFmtId="0" fontId="5" fillId="0" borderId="5" xfId="0" applyFont="1" applyBorder="1"/>
    <xf numFmtId="0" fontId="2" fillId="0" borderId="0" xfId="0" applyFont="1" applyAlignment="1">
      <alignment horizontal="center" vertical="center" wrapText="1"/>
    </xf>
    <xf numFmtId="0" fontId="0" fillId="0" borderId="0" xfId="0"/>
    <xf numFmtId="0" fontId="3" fillId="2" borderId="2" xfId="0" applyFont="1" applyFill="1" applyBorder="1" applyAlignment="1">
      <alignment horizontal="center" vertical="center" wrapText="1"/>
    </xf>
    <xf numFmtId="0" fontId="9" fillId="0" borderId="8" xfId="0" applyFont="1" applyBorder="1" applyAlignment="1">
      <alignment horizontal="left" vertical="center" wrapText="1"/>
    </xf>
    <xf numFmtId="0" fontId="5" fillId="0" borderId="12" xfId="0" applyFont="1" applyBorder="1"/>
    <xf numFmtId="0" fontId="13" fillId="0" borderId="3" xfId="0" applyFont="1" applyBorder="1" applyAlignment="1">
      <alignment horizontal="center" vertical="center" wrapText="1"/>
    </xf>
    <xf numFmtId="0" fontId="13" fillId="0" borderId="21" xfId="0" applyFont="1" applyBorder="1" applyAlignment="1">
      <alignment horizontal="center" vertical="center" wrapText="1"/>
    </xf>
    <xf numFmtId="0" fontId="5" fillId="0" borderId="4" xfId="0" applyFont="1" applyBorder="1"/>
    <xf numFmtId="0" fontId="15" fillId="2" borderId="20" xfId="0" applyFont="1" applyFill="1" applyBorder="1" applyAlignment="1">
      <alignment horizontal="left" wrapText="1"/>
    </xf>
    <xf numFmtId="0" fontId="5" fillId="3" borderId="20" xfId="0" applyFont="1" applyFill="1" applyBorder="1"/>
    <xf numFmtId="0" fontId="5" fillId="0" borderId="4" xfId="0" applyFont="1" applyBorder="1" applyAlignment="1">
      <alignmen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977"/>
  <sheetViews>
    <sheetView tabSelected="1" view="pageBreakPreview" zoomScale="50" zoomScaleNormal="10" zoomScaleSheetLayoutView="50" workbookViewId="0">
      <selection activeCell="I1" sqref="I1"/>
    </sheetView>
  </sheetViews>
  <sheetFormatPr defaultColWidth="14.453125" defaultRowHeight="15" customHeight="1" x14ac:dyDescent="0.35"/>
  <cols>
    <col min="1" max="1" width="2.7265625" customWidth="1"/>
    <col min="2" max="2" width="5.26953125" customWidth="1"/>
    <col min="3" max="3" width="53.54296875" customWidth="1"/>
    <col min="4" max="4" width="22.6328125" customWidth="1"/>
    <col min="5" max="5" width="23.36328125" customWidth="1"/>
    <col min="6" max="6" width="22.6328125" customWidth="1"/>
    <col min="7" max="7" width="24.453125" customWidth="1"/>
    <col min="8" max="8" width="27" customWidth="1"/>
    <col min="9" max="9" width="24.81640625" customWidth="1"/>
    <col min="10" max="10" width="23.7265625" customWidth="1"/>
    <col min="11" max="11" width="24" customWidth="1"/>
    <col min="12" max="12" width="26.7265625" customWidth="1"/>
    <col min="13" max="13" width="28.36328125" customWidth="1"/>
    <col min="14" max="14" width="44.7265625" customWidth="1"/>
  </cols>
  <sheetData>
    <row r="1" spans="1:33" ht="99" customHeight="1" x14ac:dyDescent="0.35">
      <c r="A1" s="1"/>
      <c r="B1" s="1"/>
      <c r="C1" s="2"/>
      <c r="D1" s="2"/>
      <c r="E1" s="2"/>
      <c r="F1" s="2"/>
      <c r="G1" s="2"/>
      <c r="H1" s="2"/>
      <c r="I1" s="2"/>
      <c r="J1" s="2"/>
      <c r="K1" s="2"/>
      <c r="L1" s="2"/>
      <c r="M1" s="2"/>
      <c r="N1" s="27" t="s">
        <v>18</v>
      </c>
    </row>
    <row r="2" spans="1:33" ht="107.25" customHeight="1" thickBot="1" x14ac:dyDescent="0.4">
      <c r="A2" s="3"/>
      <c r="B2" s="31" t="s">
        <v>0</v>
      </c>
      <c r="C2" s="32"/>
      <c r="D2" s="32"/>
      <c r="E2" s="32"/>
      <c r="F2" s="32"/>
      <c r="G2" s="32"/>
      <c r="H2" s="32"/>
      <c r="I2" s="32"/>
      <c r="J2" s="32"/>
      <c r="K2" s="32"/>
      <c r="L2" s="32"/>
      <c r="M2" s="32"/>
      <c r="N2" s="32"/>
    </row>
    <row r="3" spans="1:33" ht="225.5" customHeight="1" thickTop="1" thickBot="1" x14ac:dyDescent="0.4">
      <c r="A3" s="4"/>
      <c r="B3" s="29" t="s">
        <v>1</v>
      </c>
      <c r="C3" s="29" t="s">
        <v>2</v>
      </c>
      <c r="D3" s="36" t="s">
        <v>12</v>
      </c>
      <c r="E3" s="37"/>
      <c r="F3" s="38"/>
      <c r="G3" s="36" t="s">
        <v>13</v>
      </c>
      <c r="H3" s="41"/>
      <c r="I3" s="36" t="s">
        <v>15</v>
      </c>
      <c r="J3" s="37"/>
      <c r="K3" s="38"/>
      <c r="L3" s="36" t="s">
        <v>17</v>
      </c>
      <c r="M3" s="38"/>
      <c r="N3" s="33" t="s">
        <v>3</v>
      </c>
    </row>
    <row r="4" spans="1:33" ht="22" customHeight="1" thickBot="1" x14ac:dyDescent="0.4">
      <c r="A4" s="4"/>
      <c r="B4" s="30"/>
      <c r="C4" s="30"/>
      <c r="D4" s="25" t="s">
        <v>5</v>
      </c>
      <c r="E4" s="25" t="s">
        <v>11</v>
      </c>
      <c r="F4" s="5" t="s">
        <v>4</v>
      </c>
      <c r="G4" s="25" t="s">
        <v>5</v>
      </c>
      <c r="H4" s="5" t="s">
        <v>4</v>
      </c>
      <c r="I4" s="25" t="s">
        <v>14</v>
      </c>
      <c r="J4" s="25" t="s">
        <v>16</v>
      </c>
      <c r="K4" s="5" t="s">
        <v>4</v>
      </c>
      <c r="L4" s="25" t="s">
        <v>5</v>
      </c>
      <c r="M4" s="5" t="s">
        <v>4</v>
      </c>
      <c r="N4" s="30"/>
    </row>
    <row r="5" spans="1:33" ht="12.75" customHeight="1" thickTop="1" thickBot="1" x14ac:dyDescent="0.4">
      <c r="A5" s="6"/>
      <c r="B5" s="7">
        <v>1</v>
      </c>
      <c r="C5" s="8">
        <v>2</v>
      </c>
      <c r="D5" s="9">
        <v>3</v>
      </c>
      <c r="E5" s="9">
        <v>4</v>
      </c>
      <c r="F5" s="10">
        <v>5</v>
      </c>
      <c r="G5" s="9">
        <v>6</v>
      </c>
      <c r="H5" s="10">
        <v>7</v>
      </c>
      <c r="I5" s="9">
        <v>8</v>
      </c>
      <c r="J5" s="9">
        <v>9</v>
      </c>
      <c r="K5" s="10">
        <v>10</v>
      </c>
      <c r="L5" s="9">
        <v>11</v>
      </c>
      <c r="M5" s="10">
        <v>12</v>
      </c>
      <c r="N5" s="11">
        <v>13</v>
      </c>
      <c r="O5" s="12"/>
      <c r="P5" s="12"/>
      <c r="Q5" s="12"/>
      <c r="R5" s="12"/>
      <c r="S5" s="12"/>
      <c r="T5" s="12"/>
      <c r="U5" s="12"/>
      <c r="V5" s="12"/>
      <c r="W5" s="12"/>
      <c r="X5" s="12"/>
      <c r="Y5" s="12"/>
      <c r="Z5" s="12"/>
      <c r="AA5" s="12"/>
    </row>
    <row r="6" spans="1:33" ht="114.5" customHeight="1" thickTop="1" thickBot="1" x14ac:dyDescent="0.4">
      <c r="A6" s="1"/>
      <c r="B6" s="16">
        <v>1</v>
      </c>
      <c r="C6" s="17" t="s">
        <v>10</v>
      </c>
      <c r="D6" s="26">
        <v>3000</v>
      </c>
      <c r="E6" s="26">
        <f>D6/5</f>
        <v>600</v>
      </c>
      <c r="F6" s="13">
        <f>D6*64.9</f>
        <v>194700.00000000003</v>
      </c>
      <c r="G6" s="26">
        <v>0</v>
      </c>
      <c r="H6" s="13">
        <f>G6*45</f>
        <v>0</v>
      </c>
      <c r="I6" s="26">
        <v>0</v>
      </c>
      <c r="J6" s="26">
        <v>0</v>
      </c>
      <c r="K6" s="13">
        <f>I6*2.21</f>
        <v>0</v>
      </c>
      <c r="L6" s="26">
        <v>2000</v>
      </c>
      <c r="M6" s="13">
        <f>L6*51</f>
        <v>102000</v>
      </c>
      <c r="N6" s="14">
        <f>F6+H6+K6+M6</f>
        <v>296700</v>
      </c>
      <c r="O6" s="15"/>
      <c r="P6" s="15"/>
      <c r="Q6" s="15"/>
      <c r="R6" s="15"/>
      <c r="S6" s="15"/>
      <c r="T6" s="15"/>
      <c r="U6" s="15"/>
      <c r="V6" s="15"/>
      <c r="W6" s="15"/>
      <c r="X6" s="15"/>
      <c r="Y6" s="15"/>
      <c r="Z6" s="15"/>
      <c r="AA6" s="15"/>
      <c r="AB6" s="15"/>
      <c r="AC6" s="15"/>
      <c r="AD6" s="15"/>
      <c r="AE6" s="15"/>
      <c r="AF6" s="15"/>
      <c r="AG6" s="15"/>
    </row>
    <row r="7" spans="1:33" ht="61.5" customHeight="1" thickTop="1" thickBot="1" x14ac:dyDescent="0.4">
      <c r="A7" s="1"/>
      <c r="B7" s="16">
        <v>2</v>
      </c>
      <c r="C7" s="17" t="s">
        <v>6</v>
      </c>
      <c r="D7" s="26">
        <v>2000</v>
      </c>
      <c r="E7" s="26">
        <f>D7/5</f>
        <v>400</v>
      </c>
      <c r="F7" s="13">
        <f>D7*64.9</f>
        <v>129800.00000000001</v>
      </c>
      <c r="G7" s="26">
        <v>3000</v>
      </c>
      <c r="H7" s="13">
        <f>G7*45</f>
        <v>135000</v>
      </c>
      <c r="I7" s="26">
        <v>12000</v>
      </c>
      <c r="J7" s="26">
        <f>I7/10</f>
        <v>1200</v>
      </c>
      <c r="K7" s="13">
        <f>I7*2.21</f>
        <v>26520</v>
      </c>
      <c r="L7" s="26">
        <v>3000</v>
      </c>
      <c r="M7" s="13">
        <f>L7*51</f>
        <v>153000</v>
      </c>
      <c r="N7" s="14">
        <f>F7+H7+K7+M7</f>
        <v>444320</v>
      </c>
      <c r="O7" s="15"/>
      <c r="P7" s="15"/>
      <c r="Q7" s="15"/>
      <c r="R7" s="15"/>
      <c r="S7" s="15"/>
      <c r="T7" s="15"/>
      <c r="U7" s="15"/>
      <c r="V7" s="15"/>
      <c r="W7" s="15"/>
      <c r="X7" s="15"/>
      <c r="Y7" s="15"/>
      <c r="Z7" s="15"/>
      <c r="AA7" s="15"/>
      <c r="AB7" s="15"/>
      <c r="AC7" s="15"/>
      <c r="AD7" s="15"/>
      <c r="AE7" s="15"/>
      <c r="AF7" s="15"/>
      <c r="AG7" s="15"/>
    </row>
    <row r="8" spans="1:33" ht="27.75" customHeight="1" thickTop="1" thickBot="1" x14ac:dyDescent="0.4">
      <c r="A8" s="18"/>
      <c r="B8" s="34" t="s">
        <v>7</v>
      </c>
      <c r="C8" s="35"/>
      <c r="D8" s="19">
        <f t="shared" ref="D8:N8" si="0">SUM(D6:D7)</f>
        <v>5000</v>
      </c>
      <c r="E8" s="19">
        <f t="shared" si="0"/>
        <v>1000</v>
      </c>
      <c r="F8" s="20">
        <f t="shared" si="0"/>
        <v>324500.00000000006</v>
      </c>
      <c r="G8" s="19">
        <f t="shared" si="0"/>
        <v>3000</v>
      </c>
      <c r="H8" s="20">
        <f t="shared" si="0"/>
        <v>135000</v>
      </c>
      <c r="I8" s="19">
        <f t="shared" si="0"/>
        <v>12000</v>
      </c>
      <c r="J8" s="19">
        <f t="shared" si="0"/>
        <v>1200</v>
      </c>
      <c r="K8" s="20">
        <f t="shared" si="0"/>
        <v>26520</v>
      </c>
      <c r="L8" s="19">
        <f t="shared" si="0"/>
        <v>5000</v>
      </c>
      <c r="M8" s="20">
        <f t="shared" si="0"/>
        <v>255000</v>
      </c>
      <c r="N8" s="20">
        <f t="shared" si="0"/>
        <v>741020</v>
      </c>
    </row>
    <row r="9" spans="1:33" ht="17.25" customHeight="1" thickTop="1" x14ac:dyDescent="0.35">
      <c r="A9" s="21"/>
      <c r="B9" s="21"/>
      <c r="C9" s="22"/>
      <c r="D9" s="22"/>
      <c r="E9" s="22"/>
      <c r="F9" s="22"/>
      <c r="G9" s="22"/>
      <c r="H9" s="22"/>
      <c r="I9" s="22"/>
      <c r="J9" s="22"/>
      <c r="K9" s="22"/>
      <c r="L9" s="22"/>
      <c r="M9" s="22"/>
      <c r="N9" s="23"/>
    </row>
    <row r="10" spans="1:33" ht="55.5" customHeight="1" x14ac:dyDescent="0.45">
      <c r="A10" s="24"/>
      <c r="B10" s="39" t="s">
        <v>8</v>
      </c>
      <c r="C10" s="40"/>
      <c r="D10" s="39"/>
      <c r="E10" s="39"/>
      <c r="F10" s="40"/>
      <c r="G10" s="39"/>
      <c r="H10" s="40"/>
      <c r="I10" s="39"/>
      <c r="J10" s="39"/>
      <c r="K10" s="40"/>
      <c r="L10" s="39"/>
      <c r="M10" s="40"/>
      <c r="N10" s="28" t="s">
        <v>9</v>
      </c>
      <c r="O10" s="12"/>
      <c r="P10" s="12"/>
      <c r="Q10" s="12"/>
      <c r="R10" s="12"/>
      <c r="S10" s="12"/>
      <c r="T10" s="12"/>
      <c r="U10" s="12"/>
      <c r="V10" s="12"/>
      <c r="W10" s="12"/>
      <c r="X10" s="12"/>
      <c r="Y10" s="12"/>
      <c r="Z10" s="12"/>
      <c r="AA10" s="12"/>
    </row>
    <row r="11" spans="1:33" ht="15.75" customHeight="1" x14ac:dyDescent="0.35"/>
    <row r="12" spans="1:33" ht="15.75" customHeight="1" x14ac:dyDescent="0.35"/>
    <row r="13" spans="1:33" ht="15.75" customHeight="1" x14ac:dyDescent="0.35"/>
    <row r="14" spans="1:33" ht="15.75" customHeight="1" x14ac:dyDescent="0.35"/>
    <row r="15" spans="1:33" ht="15.75" customHeight="1" x14ac:dyDescent="0.35"/>
    <row r="16" spans="1:33"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sheetData>
  <mergeCells count="14">
    <mergeCell ref="L10:M10"/>
    <mergeCell ref="B10:C10"/>
    <mergeCell ref="D10:F10"/>
    <mergeCell ref="G3:H3"/>
    <mergeCell ref="G10:H10"/>
    <mergeCell ref="I3:K3"/>
    <mergeCell ref="I10:K10"/>
    <mergeCell ref="B3:B4"/>
    <mergeCell ref="C3:C4"/>
    <mergeCell ref="B2:N2"/>
    <mergeCell ref="N3:N4"/>
    <mergeCell ref="B8:C8"/>
    <mergeCell ref="D3:F3"/>
    <mergeCell ref="L3:M3"/>
  </mergeCells>
  <pageMargins left="0.7" right="0.7" top="0.75" bottom="0.75" header="0" footer="0"/>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Daria Holovach</cp:lastModifiedBy>
  <cp:lastPrinted>2024-03-20T15:36:19Z</cp:lastPrinted>
  <dcterms:modified xsi:type="dcterms:W3CDTF">2024-03-20T15:36:25Z</dcterms:modified>
</cp:coreProperties>
</file>