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d.holovach\Desktop\2023\Розподіл\Доросла онкологія\303-Р\"/>
    </mc:Choice>
  </mc:AlternateContent>
  <xr:revisionPtr revIDLastSave="0" documentId="13_ncr:1_{78113AF7-D546-419A-B7B4-261E842011F8}"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Розподіл!$A$1:$N$35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zmHRZSVZpPMcKPZTi5kQas7YsvqPbBzZo5y9O6gcMEo="/>
    </ext>
  </extLst>
</workbook>
</file>

<file path=xl/calcChain.xml><?xml version="1.0" encoding="utf-8"?>
<calcChain xmlns="http://schemas.openxmlformats.org/spreadsheetml/2006/main">
  <c r="M32" i="1" l="1"/>
  <c r="M7" i="1"/>
  <c r="M8" i="1"/>
  <c r="N8" i="1" s="1"/>
  <c r="M9" i="1"/>
  <c r="M10" i="1"/>
  <c r="M11" i="1"/>
  <c r="M12" i="1"/>
  <c r="M13" i="1"/>
  <c r="M14" i="1"/>
  <c r="N14" i="1" s="1"/>
  <c r="M15" i="1"/>
  <c r="M16" i="1"/>
  <c r="N16" i="1" s="1"/>
  <c r="M17" i="1"/>
  <c r="M18" i="1"/>
  <c r="M19" i="1"/>
  <c r="M20" i="1"/>
  <c r="N20" i="1" s="1"/>
  <c r="M21" i="1"/>
  <c r="M22" i="1"/>
  <c r="N22" i="1" s="1"/>
  <c r="M23" i="1"/>
  <c r="M24" i="1"/>
  <c r="M25" i="1"/>
  <c r="M26" i="1"/>
  <c r="M27" i="1"/>
  <c r="M28" i="1"/>
  <c r="N28" i="1" s="1"/>
  <c r="M29" i="1"/>
  <c r="M30" i="1"/>
  <c r="N30" i="1" s="1"/>
  <c r="M31" i="1"/>
  <c r="N10" i="1"/>
  <c r="N18" i="1"/>
  <c r="N26" i="1"/>
  <c r="N19" i="1"/>
  <c r="N21" i="1"/>
  <c r="N23" i="1"/>
  <c r="N24" i="1"/>
  <c r="N25" i="1"/>
  <c r="N27" i="1"/>
  <c r="N29" i="1"/>
  <c r="N31" i="1"/>
  <c r="N7" i="1"/>
  <c r="N9" i="1"/>
  <c r="N11" i="1"/>
  <c r="N12" i="1"/>
  <c r="N13" i="1"/>
  <c r="N15" i="1"/>
  <c r="N17" i="1"/>
  <c r="N6" i="1"/>
  <c r="L32" i="1"/>
  <c r="K32" i="1"/>
  <c r="J32" i="1"/>
  <c r="I32" i="1"/>
  <c r="K31" i="1"/>
  <c r="J31" i="1"/>
  <c r="K30" i="1"/>
  <c r="J30" i="1"/>
  <c r="K29" i="1"/>
  <c r="J29" i="1"/>
  <c r="K28" i="1"/>
  <c r="J28" i="1"/>
  <c r="K27" i="1"/>
  <c r="J27" i="1"/>
  <c r="K26" i="1"/>
  <c r="J26" i="1"/>
  <c r="K25" i="1"/>
  <c r="J25" i="1"/>
  <c r="K24" i="1"/>
  <c r="J24" i="1"/>
  <c r="K23" i="1"/>
  <c r="J23" i="1"/>
  <c r="K22" i="1"/>
  <c r="J22" i="1"/>
  <c r="K21" i="1"/>
  <c r="J21" i="1"/>
  <c r="K20" i="1"/>
  <c r="J20" i="1"/>
  <c r="K19" i="1"/>
  <c r="J19" i="1"/>
  <c r="K18" i="1"/>
  <c r="J18" i="1"/>
  <c r="K17" i="1"/>
  <c r="J17" i="1"/>
  <c r="K16" i="1"/>
  <c r="J16" i="1"/>
  <c r="K15" i="1"/>
  <c r="J15" i="1"/>
  <c r="K14" i="1"/>
  <c r="J14" i="1"/>
  <c r="K13" i="1"/>
  <c r="J13" i="1"/>
  <c r="K12" i="1"/>
  <c r="J12" i="1"/>
  <c r="K11" i="1"/>
  <c r="J11" i="1"/>
  <c r="K10" i="1"/>
  <c r="J10" i="1"/>
  <c r="K9" i="1"/>
  <c r="J9" i="1"/>
  <c r="K8" i="1"/>
  <c r="J8" i="1"/>
  <c r="K7" i="1"/>
  <c r="J7" i="1"/>
  <c r="M6" i="1"/>
  <c r="K6" i="1"/>
  <c r="J6" i="1"/>
  <c r="H7" i="1" l="1"/>
  <c r="H8" i="1"/>
  <c r="H9" i="1"/>
  <c r="H10" i="1"/>
  <c r="H11" i="1"/>
  <c r="H12" i="1"/>
  <c r="H13" i="1"/>
  <c r="H14" i="1"/>
  <c r="H15" i="1"/>
  <c r="H16" i="1"/>
  <c r="H17" i="1"/>
  <c r="H18" i="1"/>
  <c r="H19" i="1"/>
  <c r="H20" i="1"/>
  <c r="H21" i="1"/>
  <c r="H22" i="1"/>
  <c r="H23" i="1"/>
  <c r="H24" i="1"/>
  <c r="H25" i="1"/>
  <c r="H26" i="1"/>
  <c r="H27" i="1"/>
  <c r="H28" i="1"/>
  <c r="H29" i="1"/>
  <c r="H30" i="1"/>
  <c r="H31" i="1"/>
  <c r="H6" i="1"/>
  <c r="G7" i="1"/>
  <c r="G8" i="1"/>
  <c r="G9" i="1"/>
  <c r="G10" i="1"/>
  <c r="G11" i="1"/>
  <c r="G12" i="1"/>
  <c r="G13" i="1"/>
  <c r="G14" i="1"/>
  <c r="G15" i="1"/>
  <c r="G16" i="1"/>
  <c r="G17" i="1"/>
  <c r="G18" i="1"/>
  <c r="G19" i="1"/>
  <c r="G20" i="1"/>
  <c r="G21" i="1"/>
  <c r="G22" i="1"/>
  <c r="G23" i="1"/>
  <c r="G24" i="1"/>
  <c r="G25" i="1"/>
  <c r="G26" i="1"/>
  <c r="G27" i="1"/>
  <c r="G28" i="1"/>
  <c r="G29" i="1"/>
  <c r="G30" i="1"/>
  <c r="G31" i="1"/>
  <c r="G6" i="1"/>
  <c r="F32" i="1" l="1"/>
  <c r="D32" i="1"/>
  <c r="E31" i="1"/>
  <c r="E30" i="1"/>
  <c r="E29" i="1"/>
  <c r="E28" i="1"/>
  <c r="E27" i="1"/>
  <c r="E26" i="1"/>
  <c r="E25" i="1"/>
  <c r="E24" i="1"/>
  <c r="E23" i="1"/>
  <c r="E22" i="1"/>
  <c r="E21" i="1"/>
  <c r="E20" i="1"/>
  <c r="E19" i="1"/>
  <c r="E18" i="1"/>
  <c r="E17" i="1"/>
  <c r="E16" i="1"/>
  <c r="E15" i="1"/>
  <c r="E14" i="1"/>
  <c r="E13" i="1"/>
  <c r="E12" i="1"/>
  <c r="E11" i="1"/>
  <c r="E10" i="1"/>
  <c r="E9" i="1"/>
  <c r="E8" i="1"/>
  <c r="E7" i="1"/>
  <c r="E6" i="1"/>
  <c r="H32" i="1" l="1"/>
  <c r="E32" i="1"/>
  <c r="G32" i="1"/>
  <c r="N32" i="1" l="1"/>
</calcChain>
</file>

<file path=xl/sharedStrings.xml><?xml version="1.0" encoding="utf-8"?>
<sst xmlns="http://schemas.openxmlformats.org/spreadsheetml/2006/main" count="48" uniqueCount="42">
  <si>
    <t>Розподіл лікарських засобів для лікування онкологічних та онкогематологічних хворих,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хіміотерапевтичних препаратів, радіофармпрепаратів та препаратів супроводу для лікування онкологічних хворих, Препарати для лікування онкологічних та онкогематологічних хворих»</t>
  </si>
  <si>
    <t>№ з/п</t>
  </si>
  <si>
    <t>Адміністративно-
територіальні одиниці/ заклад охорони здоров'я</t>
  </si>
  <si>
    <t xml:space="preserve">Загальна вартість, грн </t>
  </si>
  <si>
    <t>к-сть упаковок</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</si>
  <si>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</si>
  <si>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</si>
  <si>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</si>
  <si>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</si>
  <si>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</si>
  <si>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</si>
  <si>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</si>
  <si>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</si>
  <si>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</si>
  <si>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</si>
  <si>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</si>
  <si>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</si>
  <si>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</si>
  <si>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</si>
  <si>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</si>
  <si>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</si>
  <si>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</si>
  <si>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</si>
  <si>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</si>
  <si>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</si>
  <si>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</si>
  <si>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</si>
  <si>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</si>
  <si>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</si>
  <si>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</si>
  <si>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</si>
  <si>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Національний інститут раку</t>
  </si>
  <si>
    <t>Всього</t>
  </si>
  <si>
    <t>Генеральний директор</t>
  </si>
  <si>
    <t>Едем АДАМАНОВ</t>
  </si>
  <si>
    <r>
      <t xml:space="preserve">ЦИТАРАБІН
</t>
    </r>
    <r>
      <rPr>
        <sz val="11"/>
        <color theme="1"/>
        <rFont val="Times New Roman"/>
      </rPr>
      <t xml:space="preserve">розчин для ін’єкцій, 100 мг/мл, по 1 мл у флаконі, по 1 флакону в картонній коробці
</t>
    </r>
    <r>
      <rPr>
        <b/>
        <sz val="11"/>
        <color theme="1"/>
        <rFont val="Times New Roman"/>
      </rPr>
      <t>(Цитарабін, 100 мг)</t>
    </r>
    <r>
      <rPr>
        <sz val="11"/>
        <color theme="1"/>
        <rFont val="Times New Roman"/>
      </rPr>
      <t xml:space="preserve">
</t>
    </r>
    <r>
      <rPr>
        <b/>
        <sz val="11"/>
        <color theme="1"/>
        <rFont val="Times New Roman"/>
      </rPr>
      <t xml:space="preserve">Виробник: Венус Ремедіс Лімітед, Індія
</t>
    </r>
    <r>
      <rPr>
        <sz val="11"/>
        <color theme="1"/>
        <rFont val="Times New Roman"/>
      </rPr>
      <t xml:space="preserve">
</t>
    </r>
    <r>
      <rPr>
        <b/>
        <sz val="11"/>
        <color theme="1"/>
        <rFont val="Times New Roman"/>
      </rPr>
      <t>Ціна за флакон - 118,88 грн
(mnn id: 15222)</t>
    </r>
  </si>
  <si>
    <t>к-сть флаконів</t>
  </si>
  <si>
    <r>
      <t xml:space="preserve">ДАКАРБАЗИН МЕДАК
</t>
    </r>
    <r>
      <rPr>
        <sz val="11"/>
        <color theme="1"/>
        <rFont val="Times New Roman"/>
        <family val="1"/>
        <charset val="204"/>
      </rPr>
      <t xml:space="preserve">порошок для приготування розчину для ін'єкцій або інфузій по 200 мг, 10 флаконів з порошком у коробці з картону
</t>
    </r>
    <r>
      <rPr>
        <sz val="11"/>
        <color theme="1"/>
        <rFont val="Times New Roman"/>
      </rPr>
      <t xml:space="preserve">
</t>
    </r>
    <r>
      <rPr>
        <b/>
        <sz val="11"/>
        <color theme="1"/>
        <rFont val="Times New Roman"/>
      </rPr>
      <t>(Дакарбазин, 200 мг)</t>
    </r>
    <r>
      <rPr>
        <sz val="11"/>
        <color theme="1"/>
        <rFont val="Times New Roman"/>
      </rPr>
      <t xml:space="preserve">
</t>
    </r>
    <r>
      <rPr>
        <b/>
        <sz val="11"/>
        <color theme="1"/>
        <rFont val="Times New Roman"/>
      </rPr>
      <t xml:space="preserve">Виробник: Медак Гезельшафт фюр клініше Шпеціальпрепарате мбХ, Німеччина
</t>
    </r>
    <r>
      <rPr>
        <sz val="11"/>
        <color theme="1"/>
        <rFont val="Times New Roman"/>
      </rPr>
      <t xml:space="preserve">
</t>
    </r>
    <r>
      <rPr>
        <b/>
        <sz val="11"/>
        <color theme="1"/>
        <rFont val="Times New Roman"/>
      </rPr>
      <t>Ціна за флакон - 270,99 грн
(mnn id: 15143)</t>
    </r>
  </si>
  <si>
    <r>
      <rPr>
        <b/>
        <sz val="11"/>
        <color theme="1"/>
        <rFont val="Times New Roman"/>
        <family val="1"/>
        <charset val="204"/>
      </rPr>
      <t xml:space="preserve">УРОМІТЕКСАН
</t>
    </r>
    <r>
      <rPr>
        <sz val="11"/>
        <color theme="1"/>
        <rFont val="Times New Roman"/>
        <family val="1"/>
        <charset val="204"/>
      </rPr>
      <t xml:space="preserve">розчин для ін'єкцій, 100 мг/мл; по 4 мл (400 мг) в ампулі; по 5 ампул у контурній чарунковій упаковці; по 3 контурні чарункові упаковки у картонній коробці
</t>
    </r>
    <r>
      <rPr>
        <b/>
        <sz val="11"/>
        <color theme="1"/>
        <rFont val="Times New Roman"/>
        <family val="1"/>
        <charset val="204"/>
      </rPr>
      <t>(Месна, 400 мг)
Виробник: Бакстер Онколоджі Гмбх, Німеччина;
Ціна за ампулу - 59,09 грн
(mnn id: 15180)</t>
    </r>
  </si>
  <si>
    <r>
      <rPr>
        <b/>
        <sz val="11"/>
        <color theme="1"/>
        <rFont val="Times New Roman"/>
        <family val="1"/>
        <charset val="204"/>
      </rPr>
      <t xml:space="preserve">ОКСОЛ
 </t>
    </r>
    <r>
      <rPr>
        <sz val="11"/>
        <color theme="1"/>
        <rFont val="Times New Roman"/>
        <family val="1"/>
        <charset val="204"/>
      </rPr>
      <t xml:space="preserve">розчин для ін'єкцій, 2 мг/мл; по 50 мл у флаконі; по 1 флакону в картонній коробці
</t>
    </r>
    <r>
      <rPr>
        <b/>
        <sz val="11"/>
        <color theme="1"/>
        <rFont val="Times New Roman"/>
        <family val="1"/>
        <charset val="204"/>
      </rPr>
      <t>(Оксаліплатин, 100 мг)
Виробник: Венус Ремедіс Лімітед, Індія;
Ціна за флакон - 240,87 грн
(mnn id: 15188)</t>
    </r>
  </si>
  <si>
    <t>к-сть ампул</t>
  </si>
  <si>
    <t xml:space="preserve">ЗАТВЕРДЖЕНО
наказ державного підприємства 
«Медичні закупівлі України» 
від 01 квітня 2024 року № 303-Р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</si>
</sst>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scheme val="minor"/>
    </font>
    <font>
      <sz val="14"/>
      <color theme="1"/>
      <name val="Times New Roman"/>
    </font>
    <font>
      <b/>
      <sz val="15"/>
      <color theme="1"/>
      <name val="Times New Roman"/>
    </font>
    <font>
      <b/>
      <sz val="15"/>
      <color rgb="FF000000"/>
      <name val="Times New Roman"/>
    </font>
    <font>
      <sz val="11"/>
      <name val="Calibri"/>
    </font>
    <font>
      <b/>
      <sz val="14"/>
      <color theme="1"/>
      <name val="Times New Roman"/>
    </font>
    <font>
      <b/>
      <sz val="11"/>
      <color theme="1"/>
      <name val="Times New Roman"/>
    </font>
    <font>
      <i/>
      <sz val="9"/>
      <color theme="1"/>
      <name val="Times New Roman"/>
    </font>
    <font>
      <sz val="11"/>
      <color theme="1"/>
      <name val="Calibri"/>
    </font>
    <font>
      <b/>
      <sz val="16"/>
      <color theme="1"/>
      <name val="Times New Roman"/>
    </font>
    <font>
      <b/>
      <sz val="20"/>
      <color rgb="FFFF0000"/>
      <name val="Times New Roman"/>
    </font>
    <font>
      <b/>
      <sz val="18"/>
      <color theme="1"/>
      <name val="Times New Roman"/>
    </font>
    <font>
      <sz val="11"/>
      <color theme="1"/>
      <name val="Times New Roman"/>
    </font>
    <font>
      <b/>
      <sz val="11"/>
      <color theme="1"/>
      <name val="Times New Roman"/>
      <family val="1"/>
      <charset val="204"/>
    </font>
    <font>
      <sz val="11"/>
      <color theme="1"/>
      <name val="Times New Roman"/>
      <family val="1"/>
      <charset val="204"/>
    </font>
    <font>
      <sz val="14"/>
      <color theme="1"/>
      <name val="Times New Roman"/>
      <family val="1"/>
      <charset val="204"/>
    </font>
    <font>
      <b/>
      <sz val="14"/>
      <color theme="1"/>
      <name val="Times New Roman"/>
      <family val="1"/>
      <charset val="204"/>
    </font>
  </fonts>
  <fills count="6">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FFF00"/>
      </patternFill>
    </fill>
    <fill>
      <patternFill patternType="solid">
        <fgColor theme="0"/>
        <bgColor rgb="FFFF9999"/>
      </patternFill>
    </fill>
  </fills>
  <borders count="48">
    <border>
      <left/>
      <right/>
      <top/>
      <bottom/>
      <diagonal/>
    </border>
    <border>
      <left/>
      <right/>
      <top/>
      <bottom/>
      <diagonal/>
    </border>
    <border>
      <left/>
      <right/>
      <top/>
      <bottom style="medium">
        <color rgb="FF000000"/>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thin">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right/>
      <top/>
      <bottom style="thin">
        <color rgb="FF000000"/>
      </bottom>
      <diagonal/>
    </border>
    <border>
      <left/>
      <right/>
      <top/>
      <bottom/>
      <diagonal/>
    </border>
    <border>
      <left/>
      <right/>
      <top/>
      <bottom/>
      <diagonal/>
    </border>
    <border>
      <left style="medium">
        <color rgb="FF000000"/>
      </left>
      <right/>
      <top/>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medium">
        <color indexed="64"/>
      </bottom>
      <diagonal/>
    </border>
    <border>
      <left style="medium">
        <color rgb="FF000000"/>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medium">
        <color rgb="FF000000"/>
      </left>
      <right style="medium">
        <color rgb="FF000000"/>
      </right>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rgb="FF000000"/>
      </left>
      <right style="medium">
        <color rgb="FF000000"/>
      </right>
      <top style="medium">
        <color indexed="64"/>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rgb="FF000000"/>
      </left>
      <right style="medium">
        <color indexed="64"/>
      </right>
      <top style="medium">
        <color rgb="FF000000"/>
      </top>
      <bottom style="medium">
        <color rgb="FF000000"/>
      </bottom>
      <diagonal/>
    </border>
    <border>
      <left/>
      <right style="medium">
        <color indexed="64"/>
      </right>
      <top/>
      <bottom style="thin">
        <color rgb="FF000000"/>
      </bottom>
      <diagonal/>
    </border>
  </borders>
  <cellStyleXfs count="1">
    <xf numFmtId="0" fontId="0" fillId="0" borderId="0"/>
  </cellStyleXfs>
  <cellXfs count="96">
    <xf numFmtId="0" fontId="0" fillId="0" borderId="0" xfId="0"/>
    <xf numFmtId="0" fontId="1" fillId="2" borderId="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3" fontId="5" fillId="2" borderId="10" xfId="0" applyNumberFormat="1" applyFont="1" applyFill="1" applyBorder="1" applyAlignment="1">
      <alignment horizontal="center" vertical="center"/>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4" fontId="11" fillId="2" borderId="1" xfId="0" applyNumberFormat="1" applyFont="1" applyFill="1" applyBorder="1" applyAlignment="1">
      <alignment horizontal="right" vertical="center"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0" fontId="2" fillId="3" borderId="0" xfId="0" applyFont="1" applyFill="1" applyAlignment="1">
      <alignment vertical="center" wrapText="1"/>
    </xf>
    <xf numFmtId="0" fontId="5" fillId="3" borderId="0" xfId="0" applyFont="1" applyFill="1" applyAlignment="1">
      <alignment horizontal="center" vertical="center" wrapText="1"/>
    </xf>
    <xf numFmtId="1" fontId="7" fillId="3" borderId="0" xfId="0" applyNumberFormat="1" applyFont="1" applyFill="1" applyAlignment="1">
      <alignment horizontal="center" vertical="center" wrapText="1"/>
    </xf>
    <xf numFmtId="1" fontId="7" fillId="3" borderId="10" xfId="0" applyNumberFormat="1" applyFont="1" applyFill="1" applyBorder="1" applyAlignment="1">
      <alignment horizontal="center" vertical="center" wrapText="1"/>
    </xf>
    <xf numFmtId="1" fontId="7" fillId="3" borderId="4" xfId="0" applyNumberFormat="1" applyFont="1" applyFill="1" applyBorder="1" applyAlignment="1">
      <alignment horizontal="center" vertical="center" wrapText="1"/>
    </xf>
    <xf numFmtId="4" fontId="1" fillId="4" borderId="13" xfId="0" applyNumberFormat="1" applyFont="1" applyFill="1" applyBorder="1" applyAlignment="1">
      <alignment horizontal="center" vertical="center" wrapText="1"/>
    </xf>
    <xf numFmtId="0" fontId="8" fillId="3" borderId="0" xfId="0" applyFont="1" applyFill="1"/>
    <xf numFmtId="0" fontId="9" fillId="3" borderId="0" xfId="0" applyFont="1" applyFill="1" applyAlignment="1">
      <alignment horizontal="left" vertical="center" wrapText="1"/>
    </xf>
    <xf numFmtId="4" fontId="5" fillId="3" borderId="4" xfId="0" applyNumberFormat="1" applyFont="1" applyFill="1" applyBorder="1" applyAlignment="1">
      <alignment horizontal="center" vertical="center" wrapText="1"/>
    </xf>
    <xf numFmtId="0" fontId="10" fillId="3" borderId="0" xfId="0" applyFont="1" applyFill="1" applyAlignment="1">
      <alignment horizontal="center" vertical="center"/>
    </xf>
    <xf numFmtId="0" fontId="5" fillId="3" borderId="0" xfId="0" applyFont="1" applyFill="1" applyAlignment="1">
      <alignment vertical="center" wrapText="1"/>
    </xf>
    <xf numFmtId="0" fontId="8" fillId="3" borderId="0" xfId="0" applyFont="1" applyFill="1" applyAlignment="1">
      <alignment vertical="center"/>
    </xf>
    <xf numFmtId="1" fontId="7" fillId="3" borderId="8" xfId="0" applyNumberFormat="1" applyFont="1" applyFill="1" applyBorder="1" applyAlignment="1">
      <alignment horizontal="center" vertical="center" wrapText="1"/>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7" xfId="0" applyFont="1" applyFill="1" applyBorder="1" applyAlignment="1">
      <alignment horizontal="center" vertical="center"/>
    </xf>
    <xf numFmtId="0" fontId="1" fillId="4" borderId="12" xfId="0" applyFont="1" applyFill="1" applyBorder="1" applyAlignment="1">
      <alignment horizontal="center" vertical="center"/>
    </xf>
    <xf numFmtId="0" fontId="1" fillId="5" borderId="7" xfId="0" applyFont="1" applyFill="1" applyBorder="1" applyAlignment="1">
      <alignment horizontal="center" vertical="center"/>
    </xf>
    <xf numFmtId="0" fontId="1" fillId="3" borderId="16" xfId="0" applyFont="1" applyFill="1" applyBorder="1" applyAlignment="1">
      <alignment horizontal="center" vertical="center"/>
    </xf>
    <xf numFmtId="1" fontId="7" fillId="3" borderId="17" xfId="0" applyNumberFormat="1" applyFont="1" applyFill="1" applyBorder="1" applyAlignment="1">
      <alignment horizontal="center" vertical="center" wrapText="1"/>
    </xf>
    <xf numFmtId="0" fontId="5" fillId="3" borderId="18" xfId="0" applyFont="1" applyFill="1" applyBorder="1" applyAlignment="1">
      <alignment horizontal="left" vertical="center" wrapText="1"/>
    </xf>
    <xf numFmtId="0" fontId="5" fillId="3" borderId="19" xfId="0" applyFont="1" applyFill="1" applyBorder="1" applyAlignment="1">
      <alignment horizontal="left" vertical="center" wrapText="1"/>
    </xf>
    <xf numFmtId="0" fontId="5" fillId="4" borderId="19" xfId="0" applyFont="1" applyFill="1" applyBorder="1" applyAlignment="1">
      <alignment horizontal="left" vertical="center" wrapText="1"/>
    </xf>
    <xf numFmtId="0" fontId="5" fillId="5" borderId="19" xfId="0" applyFont="1" applyFill="1" applyBorder="1" applyAlignment="1">
      <alignment horizontal="left" vertical="center" wrapText="1"/>
    </xf>
    <xf numFmtId="0" fontId="5" fillId="3" borderId="20" xfId="0" applyFont="1" applyFill="1" applyBorder="1" applyAlignment="1">
      <alignment horizontal="left" vertical="center" wrapText="1"/>
    </xf>
    <xf numFmtId="0" fontId="15" fillId="2" borderId="8" xfId="0" applyFont="1" applyFill="1" applyBorder="1" applyAlignment="1">
      <alignment horizontal="center" vertical="center" wrapText="1"/>
    </xf>
    <xf numFmtId="0" fontId="1" fillId="3" borderId="21" xfId="0" applyFont="1" applyFill="1" applyBorder="1" applyAlignment="1">
      <alignment horizontal="center" vertical="center" wrapText="1"/>
    </xf>
    <xf numFmtId="4" fontId="1" fillId="3" borderId="13" xfId="0" applyNumberFormat="1" applyFont="1" applyFill="1" applyBorder="1" applyAlignment="1">
      <alignment horizontal="center" vertical="center" wrapText="1"/>
    </xf>
    <xf numFmtId="0" fontId="1" fillId="3" borderId="22" xfId="0" applyFont="1" applyFill="1" applyBorder="1" applyAlignment="1">
      <alignment horizontal="center" vertical="center" wrapText="1"/>
    </xf>
    <xf numFmtId="1" fontId="7" fillId="3" borderId="24" xfId="0" applyNumberFormat="1" applyFont="1" applyFill="1" applyBorder="1" applyAlignment="1">
      <alignment horizontal="center" vertical="center" wrapText="1"/>
    </xf>
    <xf numFmtId="0" fontId="0" fillId="3" borderId="25" xfId="0" applyFill="1" applyBorder="1"/>
    <xf numFmtId="0" fontId="0" fillId="3" borderId="15" xfId="0" applyFill="1" applyBorder="1"/>
    <xf numFmtId="4" fontId="5" fillId="2" borderId="26" xfId="0" applyNumberFormat="1" applyFont="1" applyFill="1" applyBorder="1" applyAlignment="1">
      <alignment horizontal="center" vertical="center" wrapText="1"/>
    </xf>
    <xf numFmtId="4" fontId="5" fillId="2" borderId="27" xfId="0" applyNumberFormat="1" applyFont="1" applyFill="1" applyBorder="1" applyAlignment="1">
      <alignment horizontal="center" vertical="center" wrapText="1"/>
    </xf>
    <xf numFmtId="4" fontId="5" fillId="2" borderId="28" xfId="0" applyNumberFormat="1" applyFont="1" applyFill="1" applyBorder="1" applyAlignment="1">
      <alignment horizontal="center" vertical="center" wrapText="1"/>
    </xf>
    <xf numFmtId="4" fontId="5" fillId="2" borderId="29" xfId="0" applyNumberFormat="1" applyFont="1" applyFill="1" applyBorder="1" applyAlignment="1">
      <alignment horizontal="center" vertical="center" wrapText="1"/>
    </xf>
    <xf numFmtId="0" fontId="4" fillId="3" borderId="15" xfId="0" applyFont="1" applyFill="1" applyBorder="1"/>
    <xf numFmtId="2" fontId="1" fillId="3" borderId="0" xfId="0" applyNumberFormat="1" applyFont="1" applyFill="1" applyAlignment="1">
      <alignment horizontal="left" vertical="center"/>
    </xf>
    <xf numFmtId="0" fontId="15" fillId="2" borderId="33" xfId="0" applyFont="1" applyFill="1" applyBorder="1" applyAlignment="1">
      <alignment horizontal="center" vertical="center" wrapText="1"/>
    </xf>
    <xf numFmtId="0" fontId="15" fillId="2" borderId="34" xfId="0" applyFont="1" applyFill="1" applyBorder="1" applyAlignment="1">
      <alignment horizontal="center" vertical="center" wrapText="1"/>
    </xf>
    <xf numFmtId="2" fontId="15" fillId="2" borderId="34" xfId="0" applyNumberFormat="1" applyFont="1" applyFill="1" applyBorder="1" applyAlignment="1">
      <alignment horizontal="center" vertical="center" wrapText="1"/>
    </xf>
    <xf numFmtId="2" fontId="15" fillId="2" borderId="33" xfId="0" applyNumberFormat="1" applyFont="1" applyFill="1" applyBorder="1" applyAlignment="1">
      <alignment horizontal="center" vertical="center" wrapText="1"/>
    </xf>
    <xf numFmtId="1" fontId="7" fillId="3" borderId="33" xfId="0" applyNumberFormat="1" applyFont="1" applyFill="1" applyBorder="1" applyAlignment="1">
      <alignment horizontal="center" vertical="center" wrapText="1"/>
    </xf>
    <xf numFmtId="1" fontId="7" fillId="3" borderId="32" xfId="0" applyNumberFormat="1" applyFont="1" applyFill="1" applyBorder="1" applyAlignment="1">
      <alignment horizontal="center" vertical="center" wrapText="1"/>
    </xf>
    <xf numFmtId="3" fontId="1" fillId="3" borderId="35" xfId="0" applyNumberFormat="1" applyFont="1" applyFill="1" applyBorder="1" applyAlignment="1">
      <alignment horizontal="center" vertical="center" wrapText="1"/>
    </xf>
    <xf numFmtId="3" fontId="1" fillId="3" borderId="36" xfId="0" applyNumberFormat="1" applyFont="1" applyFill="1" applyBorder="1" applyAlignment="1">
      <alignment horizontal="center" vertical="center" wrapText="1"/>
    </xf>
    <xf numFmtId="4" fontId="1" fillId="3" borderId="37" xfId="0" applyNumberFormat="1" applyFont="1" applyFill="1" applyBorder="1" applyAlignment="1">
      <alignment horizontal="center" vertical="center" wrapText="1"/>
    </xf>
    <xf numFmtId="3" fontId="1" fillId="3" borderId="38" xfId="0" applyNumberFormat="1" applyFont="1" applyFill="1" applyBorder="1" applyAlignment="1">
      <alignment horizontal="center" vertical="center" wrapText="1"/>
    </xf>
    <xf numFmtId="4" fontId="1" fillId="3" borderId="39" xfId="0" applyNumberFormat="1" applyFont="1" applyFill="1" applyBorder="1" applyAlignment="1">
      <alignment horizontal="center" vertical="center" wrapText="1"/>
    </xf>
    <xf numFmtId="4" fontId="1" fillId="3" borderId="40" xfId="0" applyNumberFormat="1" applyFont="1" applyFill="1" applyBorder="1" applyAlignment="1">
      <alignment horizontal="center" vertical="center" wrapText="1"/>
    </xf>
    <xf numFmtId="4" fontId="1" fillId="3" borderId="41" xfId="0" applyNumberFormat="1" applyFont="1" applyFill="1" applyBorder="1" applyAlignment="1">
      <alignment horizontal="center" vertical="center" wrapText="1"/>
    </xf>
    <xf numFmtId="4" fontId="1" fillId="3" borderId="42" xfId="0" applyNumberFormat="1" applyFont="1" applyFill="1" applyBorder="1" applyAlignment="1">
      <alignment horizontal="center" vertical="center" wrapText="1"/>
    </xf>
    <xf numFmtId="3" fontId="1" fillId="3" borderId="43" xfId="0" applyNumberFormat="1" applyFont="1" applyFill="1" applyBorder="1" applyAlignment="1">
      <alignment horizontal="center" vertical="center" wrapText="1"/>
    </xf>
    <xf numFmtId="4" fontId="1" fillId="3" borderId="44" xfId="0" applyNumberFormat="1" applyFont="1" applyFill="1" applyBorder="1" applyAlignment="1">
      <alignment horizontal="center" vertical="center" wrapText="1"/>
    </xf>
    <xf numFmtId="3" fontId="16" fillId="3" borderId="33" xfId="0" applyNumberFormat="1" applyFont="1" applyFill="1" applyBorder="1" applyAlignment="1">
      <alignment horizontal="center" vertical="center" wrapText="1"/>
    </xf>
    <xf numFmtId="4" fontId="16" fillId="3" borderId="33" xfId="0" applyNumberFormat="1" applyFont="1" applyFill="1" applyBorder="1" applyAlignment="1">
      <alignment horizontal="center" vertical="center" wrapText="1"/>
    </xf>
    <xf numFmtId="3" fontId="16" fillId="3" borderId="31" xfId="0" applyNumberFormat="1" applyFont="1" applyFill="1" applyBorder="1" applyAlignment="1">
      <alignment horizontal="center" vertical="center" wrapText="1"/>
    </xf>
    <xf numFmtId="2" fontId="5" fillId="3" borderId="15" xfId="0" applyNumberFormat="1" applyFont="1" applyFill="1" applyBorder="1" applyAlignment="1">
      <alignment vertical="center" wrapText="1"/>
    </xf>
    <xf numFmtId="0" fontId="5" fillId="3" borderId="15" xfId="0" applyFont="1" applyFill="1" applyBorder="1" applyAlignment="1">
      <alignment vertical="center" wrapText="1"/>
    </xf>
    <xf numFmtId="2" fontId="5" fillId="3" borderId="0" xfId="0" applyNumberFormat="1" applyFont="1" applyFill="1" applyAlignment="1">
      <alignment vertical="center" wrapText="1"/>
    </xf>
    <xf numFmtId="2" fontId="4" fillId="3" borderId="15" xfId="0" applyNumberFormat="1" applyFont="1" applyFill="1" applyBorder="1"/>
    <xf numFmtId="2" fontId="0" fillId="3" borderId="0" xfId="0" applyNumberFormat="1" applyFill="1"/>
    <xf numFmtId="4" fontId="5" fillId="2" borderId="45" xfId="0" applyNumberFormat="1" applyFont="1" applyFill="1" applyBorder="1" applyAlignment="1">
      <alignment horizontal="center" vertical="center" wrapText="1"/>
    </xf>
    <xf numFmtId="3" fontId="16" fillId="3" borderId="32" xfId="0" applyNumberFormat="1" applyFont="1" applyFill="1" applyBorder="1" applyAlignment="1">
      <alignment horizontal="center" vertical="center" wrapText="1"/>
    </xf>
    <xf numFmtId="0" fontId="7" fillId="3" borderId="32" xfId="0" applyFont="1" applyFill="1" applyBorder="1" applyAlignment="1">
      <alignment horizontal="center" vertical="center" wrapText="1"/>
    </xf>
    <xf numFmtId="1" fontId="7" fillId="3" borderId="46" xfId="0" applyNumberFormat="1" applyFont="1" applyFill="1" applyBorder="1" applyAlignment="1">
      <alignment horizontal="center" vertical="center" wrapText="1"/>
    </xf>
    <xf numFmtId="4" fontId="1" fillId="3" borderId="47" xfId="0" applyNumberFormat="1" applyFont="1" applyFill="1" applyBorder="1" applyAlignment="1">
      <alignment horizontal="center" vertical="center" wrapText="1"/>
    </xf>
    <xf numFmtId="4" fontId="5" fillId="3" borderId="46" xfId="0" applyNumberFormat="1" applyFont="1" applyFill="1" applyBorder="1" applyAlignment="1">
      <alignment horizontal="center" vertical="center" wrapText="1"/>
    </xf>
    <xf numFmtId="4" fontId="0" fillId="3" borderId="0" xfId="0" applyNumberFormat="1" applyFill="1"/>
    <xf numFmtId="0" fontId="5" fillId="3" borderId="3" xfId="0" applyFont="1" applyFill="1" applyBorder="1" applyAlignment="1">
      <alignment horizontal="center" vertical="center" wrapText="1"/>
    </xf>
    <xf numFmtId="0" fontId="4" fillId="3" borderId="16" xfId="0" applyFont="1" applyFill="1" applyBorder="1"/>
    <xf numFmtId="0" fontId="9" fillId="3" borderId="4" xfId="0" applyFont="1" applyFill="1" applyBorder="1" applyAlignment="1">
      <alignment horizontal="left" vertical="center" wrapText="1"/>
    </xf>
    <xf numFmtId="0" fontId="4" fillId="3" borderId="2" xfId="0" applyFont="1" applyFill="1" applyBorder="1"/>
    <xf numFmtId="0" fontId="11" fillId="2" borderId="14" xfId="0" applyFont="1" applyFill="1" applyBorder="1" applyAlignment="1">
      <alignment horizontal="left" vertical="center" wrapText="1"/>
    </xf>
    <xf numFmtId="0" fontId="4" fillId="3" borderId="15" xfId="0" applyFont="1" applyFill="1" applyBorder="1"/>
    <xf numFmtId="0" fontId="3" fillId="3" borderId="2" xfId="0" applyFont="1" applyFill="1" applyBorder="1" applyAlignment="1">
      <alignment horizontal="center" vertical="center" wrapText="1"/>
    </xf>
    <xf numFmtId="0" fontId="4" fillId="3" borderId="7" xfId="0" applyFont="1" applyFill="1" applyBorder="1"/>
    <xf numFmtId="0" fontId="5" fillId="2" borderId="9" xfId="0" applyFont="1" applyFill="1" applyBorder="1" applyAlignment="1">
      <alignment horizontal="center" vertical="center" wrapText="1"/>
    </xf>
    <xf numFmtId="0" fontId="4" fillId="3" borderId="23" xfId="0" applyFont="1" applyFill="1" applyBorder="1"/>
    <xf numFmtId="0" fontId="13" fillId="3" borderId="4" xfId="0" applyFont="1" applyFill="1" applyBorder="1" applyAlignment="1">
      <alignment horizontal="center" vertical="center" wrapText="1"/>
    </xf>
    <xf numFmtId="0" fontId="4" fillId="3" borderId="6" xfId="0" applyFont="1" applyFill="1" applyBorder="1"/>
    <xf numFmtId="0" fontId="6" fillId="3" borderId="5" xfId="0" applyFont="1" applyFill="1" applyBorder="1" applyAlignment="1">
      <alignment horizontal="center" vertical="center" wrapText="1"/>
    </xf>
    <xf numFmtId="0" fontId="14" fillId="3" borderId="30" xfId="0" applyFont="1" applyFill="1" applyBorder="1" applyAlignment="1">
      <alignment horizontal="center" vertical="center" wrapText="1"/>
    </xf>
    <xf numFmtId="0" fontId="14" fillId="3" borderId="31" xfId="0" applyFont="1" applyFill="1" applyBorder="1" applyAlignment="1">
      <alignment horizontal="center" vertical="center" wrapText="1"/>
    </xf>
    <xf numFmtId="0" fontId="14" fillId="3" borderId="32"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000"/>
  <sheetViews>
    <sheetView tabSelected="1" view="pageBreakPreview" zoomScale="60" zoomScaleNormal="60" workbookViewId="0">
      <selection activeCell="B2" sqref="B2:N2"/>
    </sheetView>
  </sheetViews>
  <sheetFormatPr defaultColWidth="14.453125" defaultRowHeight="15" customHeight="1" x14ac:dyDescent="0.35"/>
  <cols>
    <col min="1" max="2" width="5.26953125" style="10" customWidth="1"/>
    <col min="3" max="3" width="36.7265625" style="10" customWidth="1"/>
    <col min="4" max="8" width="20.453125" style="10" customWidth="1"/>
    <col min="9" max="9" width="18.90625" style="72" customWidth="1"/>
    <col min="10" max="10" width="15.54296875" style="10" customWidth="1"/>
    <col min="11" max="11" width="20" style="10" customWidth="1"/>
    <col min="12" max="12" width="17.6328125" style="10" customWidth="1"/>
    <col min="13" max="13" width="21.54296875" style="10" customWidth="1"/>
    <col min="14" max="14" width="37.54296875" style="10" customWidth="1"/>
    <col min="15" max="15" width="14.7265625" style="10" customWidth="1"/>
    <col min="16" max="16384" width="14.453125" style="10"/>
  </cols>
  <sheetData>
    <row r="1" spans="1:16" ht="121.5" customHeight="1" x14ac:dyDescent="0.35">
      <c r="A1" s="8"/>
      <c r="B1" s="8"/>
      <c r="C1" s="9"/>
      <c r="D1" s="9"/>
      <c r="E1" s="9"/>
      <c r="F1" s="9"/>
      <c r="G1" s="9"/>
      <c r="H1" s="9"/>
      <c r="I1" s="48"/>
      <c r="J1" s="9"/>
      <c r="K1" s="9"/>
      <c r="L1" s="9"/>
      <c r="M1" s="9"/>
      <c r="N1" s="1" t="s">
        <v>41</v>
      </c>
    </row>
    <row r="2" spans="1:16" ht="123.75" customHeight="1" thickBot="1" x14ac:dyDescent="0.4">
      <c r="A2" s="11"/>
      <c r="B2" s="86" t="s">
        <v>0</v>
      </c>
      <c r="C2" s="83"/>
      <c r="D2" s="83"/>
      <c r="E2" s="83"/>
      <c r="F2" s="83"/>
      <c r="G2" s="83"/>
      <c r="H2" s="83"/>
      <c r="I2" s="83"/>
      <c r="J2" s="83"/>
      <c r="K2" s="83"/>
      <c r="L2" s="83"/>
      <c r="M2" s="83"/>
      <c r="N2" s="83"/>
    </row>
    <row r="3" spans="1:16" ht="189.75" customHeight="1" thickBot="1" x14ac:dyDescent="0.4">
      <c r="A3" s="12"/>
      <c r="B3" s="80" t="s">
        <v>1</v>
      </c>
      <c r="C3" s="80" t="s">
        <v>2</v>
      </c>
      <c r="D3" s="90" t="s">
        <v>35</v>
      </c>
      <c r="E3" s="91"/>
      <c r="F3" s="90" t="s">
        <v>37</v>
      </c>
      <c r="G3" s="92"/>
      <c r="H3" s="91"/>
      <c r="I3" s="93" t="s">
        <v>38</v>
      </c>
      <c r="J3" s="94"/>
      <c r="K3" s="95"/>
      <c r="L3" s="93" t="s">
        <v>39</v>
      </c>
      <c r="M3" s="95"/>
      <c r="N3" s="88" t="s">
        <v>3</v>
      </c>
    </row>
    <row r="4" spans="1:16" ht="45" customHeight="1" thickBot="1" x14ac:dyDescent="0.4">
      <c r="A4" s="12"/>
      <c r="B4" s="87"/>
      <c r="C4" s="81"/>
      <c r="D4" s="2" t="s">
        <v>36</v>
      </c>
      <c r="E4" s="3" t="s">
        <v>5</v>
      </c>
      <c r="F4" s="36" t="s">
        <v>36</v>
      </c>
      <c r="G4" s="36" t="s">
        <v>4</v>
      </c>
      <c r="H4" s="3" t="s">
        <v>5</v>
      </c>
      <c r="I4" s="49" t="s">
        <v>40</v>
      </c>
      <c r="J4" s="50" t="s">
        <v>4</v>
      </c>
      <c r="K4" s="51" t="s">
        <v>5</v>
      </c>
      <c r="L4" s="49" t="s">
        <v>36</v>
      </c>
      <c r="M4" s="52" t="s">
        <v>5</v>
      </c>
      <c r="N4" s="89"/>
    </row>
    <row r="5" spans="1:16" ht="15" customHeight="1" thickBot="1" x14ac:dyDescent="0.4">
      <c r="A5" s="13"/>
      <c r="B5" s="23">
        <v>1</v>
      </c>
      <c r="C5" s="30">
        <v>2</v>
      </c>
      <c r="D5" s="14">
        <v>3</v>
      </c>
      <c r="E5" s="15">
        <v>4</v>
      </c>
      <c r="F5" s="14">
        <v>5</v>
      </c>
      <c r="G5" s="14">
        <v>6</v>
      </c>
      <c r="H5" s="76">
        <v>7</v>
      </c>
      <c r="I5" s="75">
        <v>8</v>
      </c>
      <c r="J5" s="53">
        <v>9</v>
      </c>
      <c r="K5" s="54">
        <v>10</v>
      </c>
      <c r="L5" s="54">
        <v>11</v>
      </c>
      <c r="M5" s="54">
        <v>12</v>
      </c>
      <c r="N5" s="40">
        <v>13</v>
      </c>
    </row>
    <row r="6" spans="1:16" ht="18" customHeight="1" x14ac:dyDescent="0.35">
      <c r="A6" s="8"/>
      <c r="B6" s="24">
        <v>1</v>
      </c>
      <c r="C6" s="31" t="s">
        <v>6</v>
      </c>
      <c r="D6" s="37">
        <v>19</v>
      </c>
      <c r="E6" s="38">
        <f t="shared" ref="E6:E31" si="0">D6*118.88</f>
        <v>2258.7199999999998</v>
      </c>
      <c r="F6" s="37">
        <v>180</v>
      </c>
      <c r="G6" s="39">
        <f>F6/10</f>
        <v>18</v>
      </c>
      <c r="H6" s="77">
        <f>F6*270.99</f>
        <v>48778.200000000004</v>
      </c>
      <c r="I6" s="55">
        <v>0</v>
      </c>
      <c r="J6" s="56">
        <f>I6/15</f>
        <v>0</v>
      </c>
      <c r="K6" s="57">
        <f>I6*59.09</f>
        <v>0</v>
      </c>
      <c r="L6" s="58">
        <v>900</v>
      </c>
      <c r="M6" s="57">
        <f>L6*240.87</f>
        <v>216783</v>
      </c>
      <c r="N6" s="73">
        <f>E6+H6+K6+M6</f>
        <v>267819.92</v>
      </c>
      <c r="O6" s="41"/>
      <c r="P6" s="42"/>
    </row>
    <row r="7" spans="1:16" ht="18" customHeight="1" x14ac:dyDescent="0.35">
      <c r="A7" s="8"/>
      <c r="B7" s="25">
        <v>2</v>
      </c>
      <c r="C7" s="32" t="s">
        <v>7</v>
      </c>
      <c r="D7" s="37">
        <v>8</v>
      </c>
      <c r="E7" s="38">
        <f t="shared" si="0"/>
        <v>951.04</v>
      </c>
      <c r="F7" s="37">
        <v>0</v>
      </c>
      <c r="G7" s="39">
        <f t="shared" ref="G7:G31" si="1">F7/10</f>
        <v>0</v>
      </c>
      <c r="H7" s="77">
        <f t="shared" ref="H7:H31" si="2">F7*270.99</f>
        <v>0</v>
      </c>
      <c r="I7" s="55">
        <v>0</v>
      </c>
      <c r="J7" s="56">
        <f t="shared" ref="J7:J32" si="3">I7/15</f>
        <v>0</v>
      </c>
      <c r="K7" s="59">
        <f t="shared" ref="K7:K32" si="4">I7*59.09</f>
        <v>0</v>
      </c>
      <c r="L7" s="58">
        <v>0</v>
      </c>
      <c r="M7" s="60">
        <f t="shared" ref="M7:M31" si="5">L7*240.87</f>
        <v>0</v>
      </c>
      <c r="N7" s="43">
        <f t="shared" ref="N7:N31" si="6">E7+H7+K7+M7</f>
        <v>951.04</v>
      </c>
    </row>
    <row r="8" spans="1:16" ht="18" customHeight="1" x14ac:dyDescent="0.35">
      <c r="A8" s="8"/>
      <c r="B8" s="26">
        <v>3</v>
      </c>
      <c r="C8" s="32" t="s">
        <v>8</v>
      </c>
      <c r="D8" s="37">
        <v>0</v>
      </c>
      <c r="E8" s="38">
        <f t="shared" si="0"/>
        <v>0</v>
      </c>
      <c r="F8" s="37">
        <v>0</v>
      </c>
      <c r="G8" s="39">
        <f t="shared" si="1"/>
        <v>0</v>
      </c>
      <c r="H8" s="77">
        <f t="shared" si="2"/>
        <v>0</v>
      </c>
      <c r="I8" s="55">
        <v>0</v>
      </c>
      <c r="J8" s="56">
        <f t="shared" si="3"/>
        <v>0</v>
      </c>
      <c r="K8" s="59">
        <f t="shared" si="4"/>
        <v>0</v>
      </c>
      <c r="L8" s="58">
        <v>278</v>
      </c>
      <c r="M8" s="61">
        <f t="shared" si="5"/>
        <v>66961.86</v>
      </c>
      <c r="N8" s="43">
        <f t="shared" si="6"/>
        <v>66961.86</v>
      </c>
    </row>
    <row r="9" spans="1:16" ht="18" customHeight="1" x14ac:dyDescent="0.35">
      <c r="A9" s="8"/>
      <c r="B9" s="27">
        <v>4</v>
      </c>
      <c r="C9" s="33" t="s">
        <v>9</v>
      </c>
      <c r="D9" s="37">
        <v>0</v>
      </c>
      <c r="E9" s="16">
        <f t="shared" si="0"/>
        <v>0</v>
      </c>
      <c r="F9" s="37">
        <v>0</v>
      </c>
      <c r="G9" s="39">
        <f t="shared" si="1"/>
        <v>0</v>
      </c>
      <c r="H9" s="77">
        <f t="shared" si="2"/>
        <v>0</v>
      </c>
      <c r="I9" s="55">
        <v>0</v>
      </c>
      <c r="J9" s="56">
        <f t="shared" si="3"/>
        <v>0</v>
      </c>
      <c r="K9" s="59">
        <f t="shared" si="4"/>
        <v>0</v>
      </c>
      <c r="L9" s="58">
        <v>0</v>
      </c>
      <c r="M9" s="61">
        <f t="shared" si="5"/>
        <v>0</v>
      </c>
      <c r="N9" s="44">
        <f t="shared" si="6"/>
        <v>0</v>
      </c>
    </row>
    <row r="10" spans="1:16" ht="18" customHeight="1" x14ac:dyDescent="0.35">
      <c r="A10" s="8"/>
      <c r="B10" s="26">
        <v>5</v>
      </c>
      <c r="C10" s="32" t="s">
        <v>10</v>
      </c>
      <c r="D10" s="37">
        <v>0</v>
      </c>
      <c r="E10" s="38">
        <f t="shared" si="0"/>
        <v>0</v>
      </c>
      <c r="F10" s="37">
        <v>0</v>
      </c>
      <c r="G10" s="39">
        <f t="shared" si="1"/>
        <v>0</v>
      </c>
      <c r="H10" s="77">
        <f t="shared" si="2"/>
        <v>0</v>
      </c>
      <c r="I10" s="55">
        <v>0</v>
      </c>
      <c r="J10" s="56">
        <f t="shared" si="3"/>
        <v>0</v>
      </c>
      <c r="K10" s="59">
        <f t="shared" si="4"/>
        <v>0</v>
      </c>
      <c r="L10" s="58">
        <v>0</v>
      </c>
      <c r="M10" s="62">
        <f t="shared" si="5"/>
        <v>0</v>
      </c>
      <c r="N10" s="45">
        <f t="shared" si="6"/>
        <v>0</v>
      </c>
    </row>
    <row r="11" spans="1:16" ht="18" customHeight="1" x14ac:dyDescent="0.35">
      <c r="A11" s="8"/>
      <c r="B11" s="25">
        <v>6</v>
      </c>
      <c r="C11" s="32" t="s">
        <v>11</v>
      </c>
      <c r="D11" s="37">
        <v>0</v>
      </c>
      <c r="E11" s="38">
        <f t="shared" si="0"/>
        <v>0</v>
      </c>
      <c r="F11" s="37">
        <v>0</v>
      </c>
      <c r="G11" s="39">
        <f t="shared" si="1"/>
        <v>0</v>
      </c>
      <c r="H11" s="77">
        <f t="shared" si="2"/>
        <v>0</v>
      </c>
      <c r="I11" s="55">
        <v>0</v>
      </c>
      <c r="J11" s="56">
        <f t="shared" si="3"/>
        <v>0</v>
      </c>
      <c r="K11" s="59">
        <f t="shared" si="4"/>
        <v>0</v>
      </c>
      <c r="L11" s="58">
        <v>0</v>
      </c>
      <c r="M11" s="60">
        <f t="shared" si="5"/>
        <v>0</v>
      </c>
      <c r="N11" s="43">
        <f t="shared" si="6"/>
        <v>0</v>
      </c>
      <c r="P11" s="17"/>
    </row>
    <row r="12" spans="1:16" ht="18" customHeight="1" x14ac:dyDescent="0.35">
      <c r="A12" s="8"/>
      <c r="B12" s="26">
        <v>7</v>
      </c>
      <c r="C12" s="32" t="s">
        <v>12</v>
      </c>
      <c r="D12" s="37">
        <v>0</v>
      </c>
      <c r="E12" s="38">
        <f t="shared" si="0"/>
        <v>0</v>
      </c>
      <c r="F12" s="37">
        <v>130</v>
      </c>
      <c r="G12" s="39">
        <f t="shared" si="1"/>
        <v>13</v>
      </c>
      <c r="H12" s="77">
        <f t="shared" si="2"/>
        <v>35228.700000000004</v>
      </c>
      <c r="I12" s="55">
        <v>75</v>
      </c>
      <c r="J12" s="56">
        <f t="shared" si="3"/>
        <v>5</v>
      </c>
      <c r="K12" s="59">
        <f t="shared" si="4"/>
        <v>4431.75</v>
      </c>
      <c r="L12" s="58">
        <v>0</v>
      </c>
      <c r="M12" s="62">
        <f t="shared" si="5"/>
        <v>0</v>
      </c>
      <c r="N12" s="43">
        <f t="shared" si="6"/>
        <v>39660.450000000004</v>
      </c>
      <c r="P12" s="17"/>
    </row>
    <row r="13" spans="1:16" ht="18" customHeight="1" x14ac:dyDescent="0.35">
      <c r="A13" s="8"/>
      <c r="B13" s="25">
        <v>8</v>
      </c>
      <c r="C13" s="32" t="s">
        <v>13</v>
      </c>
      <c r="D13" s="37">
        <v>746</v>
      </c>
      <c r="E13" s="38">
        <f t="shared" si="0"/>
        <v>88684.479999999996</v>
      </c>
      <c r="F13" s="37">
        <v>70</v>
      </c>
      <c r="G13" s="39">
        <f t="shared" si="1"/>
        <v>7</v>
      </c>
      <c r="H13" s="77">
        <f t="shared" si="2"/>
        <v>18969.3</v>
      </c>
      <c r="I13" s="55">
        <v>0</v>
      </c>
      <c r="J13" s="56">
        <f t="shared" si="3"/>
        <v>0</v>
      </c>
      <c r="K13" s="59">
        <f t="shared" si="4"/>
        <v>0</v>
      </c>
      <c r="L13" s="58">
        <v>450</v>
      </c>
      <c r="M13" s="62">
        <f t="shared" si="5"/>
        <v>108391.5</v>
      </c>
      <c r="N13" s="44">
        <f t="shared" si="6"/>
        <v>216045.28</v>
      </c>
      <c r="P13" s="17"/>
    </row>
    <row r="14" spans="1:16" ht="18" customHeight="1" x14ac:dyDescent="0.35">
      <c r="A14" s="8"/>
      <c r="B14" s="26">
        <v>9</v>
      </c>
      <c r="C14" s="32" t="s">
        <v>14</v>
      </c>
      <c r="D14" s="37">
        <v>0</v>
      </c>
      <c r="E14" s="38">
        <f t="shared" si="0"/>
        <v>0</v>
      </c>
      <c r="F14" s="37">
        <v>120</v>
      </c>
      <c r="G14" s="39">
        <f t="shared" si="1"/>
        <v>12</v>
      </c>
      <c r="H14" s="77">
        <f t="shared" si="2"/>
        <v>32518.800000000003</v>
      </c>
      <c r="I14" s="55">
        <v>195</v>
      </c>
      <c r="J14" s="56">
        <f t="shared" si="3"/>
        <v>13</v>
      </c>
      <c r="K14" s="59">
        <f t="shared" si="4"/>
        <v>11522.550000000001</v>
      </c>
      <c r="L14" s="58">
        <v>958</v>
      </c>
      <c r="M14" s="62">
        <f t="shared" si="5"/>
        <v>230753.46</v>
      </c>
      <c r="N14" s="45">
        <f t="shared" si="6"/>
        <v>274794.81</v>
      </c>
    </row>
    <row r="15" spans="1:16" ht="18" customHeight="1" x14ac:dyDescent="0.35">
      <c r="A15" s="8"/>
      <c r="B15" s="25">
        <v>10</v>
      </c>
      <c r="C15" s="32" t="s">
        <v>15</v>
      </c>
      <c r="D15" s="37">
        <v>59</v>
      </c>
      <c r="E15" s="38">
        <f t="shared" si="0"/>
        <v>7013.92</v>
      </c>
      <c r="F15" s="37">
        <v>0</v>
      </c>
      <c r="G15" s="39">
        <f t="shared" si="1"/>
        <v>0</v>
      </c>
      <c r="H15" s="77">
        <f t="shared" si="2"/>
        <v>0</v>
      </c>
      <c r="I15" s="55">
        <v>0</v>
      </c>
      <c r="J15" s="56">
        <f t="shared" si="3"/>
        <v>0</v>
      </c>
      <c r="K15" s="59">
        <f t="shared" si="4"/>
        <v>0</v>
      </c>
      <c r="L15" s="58">
        <v>345</v>
      </c>
      <c r="M15" s="62">
        <f t="shared" si="5"/>
        <v>83100.150000000009</v>
      </c>
      <c r="N15" s="43">
        <f t="shared" si="6"/>
        <v>90114.07</v>
      </c>
    </row>
    <row r="16" spans="1:16" ht="18" customHeight="1" x14ac:dyDescent="0.35">
      <c r="A16" s="8"/>
      <c r="B16" s="28">
        <v>11</v>
      </c>
      <c r="C16" s="34" t="s">
        <v>16</v>
      </c>
      <c r="D16" s="37">
        <v>36</v>
      </c>
      <c r="E16" s="38">
        <f t="shared" si="0"/>
        <v>4279.68</v>
      </c>
      <c r="F16" s="37">
        <v>0</v>
      </c>
      <c r="G16" s="39">
        <f t="shared" si="1"/>
        <v>0</v>
      </c>
      <c r="H16" s="77">
        <f t="shared" si="2"/>
        <v>0</v>
      </c>
      <c r="I16" s="55">
        <v>0</v>
      </c>
      <c r="J16" s="56">
        <f t="shared" si="3"/>
        <v>0</v>
      </c>
      <c r="K16" s="59">
        <f t="shared" si="4"/>
        <v>0</v>
      </c>
      <c r="L16" s="58">
        <v>0</v>
      </c>
      <c r="M16" s="62">
        <f t="shared" si="5"/>
        <v>0</v>
      </c>
      <c r="N16" s="44">
        <f t="shared" si="6"/>
        <v>4279.68</v>
      </c>
    </row>
    <row r="17" spans="1:15" ht="18" customHeight="1" x14ac:dyDescent="0.35">
      <c r="A17" s="8"/>
      <c r="B17" s="25">
        <v>12</v>
      </c>
      <c r="C17" s="32" t="s">
        <v>17</v>
      </c>
      <c r="D17" s="37">
        <v>312</v>
      </c>
      <c r="E17" s="38">
        <f t="shared" si="0"/>
        <v>37090.559999999998</v>
      </c>
      <c r="F17" s="37">
        <v>0</v>
      </c>
      <c r="G17" s="39">
        <f t="shared" si="1"/>
        <v>0</v>
      </c>
      <c r="H17" s="77">
        <f t="shared" si="2"/>
        <v>0</v>
      </c>
      <c r="I17" s="55">
        <v>0</v>
      </c>
      <c r="J17" s="56">
        <f t="shared" si="3"/>
        <v>0</v>
      </c>
      <c r="K17" s="59">
        <f t="shared" si="4"/>
        <v>0</v>
      </c>
      <c r="L17" s="58">
        <v>561</v>
      </c>
      <c r="M17" s="62">
        <f t="shared" si="5"/>
        <v>135128.07</v>
      </c>
      <c r="N17" s="43">
        <f t="shared" si="6"/>
        <v>172218.63</v>
      </c>
    </row>
    <row r="18" spans="1:15" ht="18" customHeight="1" x14ac:dyDescent="0.35">
      <c r="A18" s="8"/>
      <c r="B18" s="26">
        <v>13</v>
      </c>
      <c r="C18" s="32" t="s">
        <v>18</v>
      </c>
      <c r="D18" s="37">
        <v>0</v>
      </c>
      <c r="E18" s="38">
        <f t="shared" si="0"/>
        <v>0</v>
      </c>
      <c r="F18" s="37">
        <v>30</v>
      </c>
      <c r="G18" s="39">
        <f t="shared" si="1"/>
        <v>3</v>
      </c>
      <c r="H18" s="77">
        <f t="shared" si="2"/>
        <v>8129.7000000000007</v>
      </c>
      <c r="I18" s="55">
        <v>0</v>
      </c>
      <c r="J18" s="56">
        <f t="shared" si="3"/>
        <v>0</v>
      </c>
      <c r="K18" s="59">
        <f t="shared" si="4"/>
        <v>0</v>
      </c>
      <c r="L18" s="58">
        <v>0</v>
      </c>
      <c r="M18" s="62">
        <f t="shared" si="5"/>
        <v>0</v>
      </c>
      <c r="N18" s="43">
        <f t="shared" si="6"/>
        <v>8129.7000000000007</v>
      </c>
    </row>
    <row r="19" spans="1:15" ht="18" customHeight="1" x14ac:dyDescent="0.35">
      <c r="A19" s="8"/>
      <c r="B19" s="25">
        <v>14</v>
      </c>
      <c r="C19" s="32" t="s">
        <v>19</v>
      </c>
      <c r="D19" s="37">
        <v>0</v>
      </c>
      <c r="E19" s="38">
        <f t="shared" si="0"/>
        <v>0</v>
      </c>
      <c r="F19" s="37">
        <v>100</v>
      </c>
      <c r="G19" s="39">
        <f t="shared" si="1"/>
        <v>10</v>
      </c>
      <c r="H19" s="77">
        <f t="shared" si="2"/>
        <v>27099</v>
      </c>
      <c r="I19" s="55">
        <v>0</v>
      </c>
      <c r="J19" s="56">
        <f t="shared" si="3"/>
        <v>0</v>
      </c>
      <c r="K19" s="59">
        <f t="shared" si="4"/>
        <v>0</v>
      </c>
      <c r="L19" s="58">
        <v>621</v>
      </c>
      <c r="M19" s="62">
        <f t="shared" si="5"/>
        <v>149580.26999999999</v>
      </c>
      <c r="N19" s="43">
        <f t="shared" si="6"/>
        <v>176679.27</v>
      </c>
    </row>
    <row r="20" spans="1:15" ht="18" customHeight="1" x14ac:dyDescent="0.35">
      <c r="A20" s="8"/>
      <c r="B20" s="26">
        <v>15</v>
      </c>
      <c r="C20" s="32" t="s">
        <v>20</v>
      </c>
      <c r="D20" s="37">
        <v>22</v>
      </c>
      <c r="E20" s="38">
        <f t="shared" si="0"/>
        <v>2615.3599999999997</v>
      </c>
      <c r="F20" s="37">
        <v>0</v>
      </c>
      <c r="G20" s="39">
        <f t="shared" si="1"/>
        <v>0</v>
      </c>
      <c r="H20" s="77">
        <f t="shared" si="2"/>
        <v>0</v>
      </c>
      <c r="I20" s="55">
        <v>0</v>
      </c>
      <c r="J20" s="56">
        <f t="shared" si="3"/>
        <v>0</v>
      </c>
      <c r="K20" s="59">
        <f t="shared" si="4"/>
        <v>0</v>
      </c>
      <c r="L20" s="58">
        <v>595</v>
      </c>
      <c r="M20" s="62">
        <f t="shared" si="5"/>
        <v>143317.65</v>
      </c>
      <c r="N20" s="43">
        <f t="shared" si="6"/>
        <v>145933.00999999998</v>
      </c>
    </row>
    <row r="21" spans="1:15" ht="18" customHeight="1" x14ac:dyDescent="0.35">
      <c r="A21" s="8"/>
      <c r="B21" s="25">
        <v>16</v>
      </c>
      <c r="C21" s="32" t="s">
        <v>21</v>
      </c>
      <c r="D21" s="37">
        <v>5</v>
      </c>
      <c r="E21" s="16">
        <f t="shared" si="0"/>
        <v>594.4</v>
      </c>
      <c r="F21" s="37">
        <v>50</v>
      </c>
      <c r="G21" s="39">
        <f t="shared" si="1"/>
        <v>5</v>
      </c>
      <c r="H21" s="77">
        <f t="shared" si="2"/>
        <v>13549.5</v>
      </c>
      <c r="I21" s="55">
        <v>0</v>
      </c>
      <c r="J21" s="56">
        <f t="shared" si="3"/>
        <v>0</v>
      </c>
      <c r="K21" s="59">
        <f t="shared" si="4"/>
        <v>0</v>
      </c>
      <c r="L21" s="58">
        <v>0</v>
      </c>
      <c r="M21" s="62">
        <f t="shared" si="5"/>
        <v>0</v>
      </c>
      <c r="N21" s="43">
        <f t="shared" si="6"/>
        <v>14143.9</v>
      </c>
    </row>
    <row r="22" spans="1:15" ht="18" customHeight="1" x14ac:dyDescent="0.35">
      <c r="A22" s="8"/>
      <c r="B22" s="26">
        <v>17</v>
      </c>
      <c r="C22" s="32" t="s">
        <v>22</v>
      </c>
      <c r="D22" s="37">
        <v>45</v>
      </c>
      <c r="E22" s="38">
        <f t="shared" si="0"/>
        <v>5349.5999999999995</v>
      </c>
      <c r="F22" s="37">
        <v>120</v>
      </c>
      <c r="G22" s="39">
        <f t="shared" si="1"/>
        <v>12</v>
      </c>
      <c r="H22" s="77">
        <f t="shared" si="2"/>
        <v>32518.800000000003</v>
      </c>
      <c r="I22" s="55">
        <v>0</v>
      </c>
      <c r="J22" s="56">
        <f t="shared" si="3"/>
        <v>0</v>
      </c>
      <c r="K22" s="59">
        <f t="shared" si="4"/>
        <v>0</v>
      </c>
      <c r="L22" s="58">
        <v>266</v>
      </c>
      <c r="M22" s="62">
        <f t="shared" si="5"/>
        <v>64071.42</v>
      </c>
      <c r="N22" s="43">
        <f t="shared" si="6"/>
        <v>101939.82</v>
      </c>
    </row>
    <row r="23" spans="1:15" ht="18" customHeight="1" x14ac:dyDescent="0.35">
      <c r="A23" s="8"/>
      <c r="B23" s="25">
        <v>18</v>
      </c>
      <c r="C23" s="32" t="s">
        <v>23</v>
      </c>
      <c r="D23" s="37">
        <v>31</v>
      </c>
      <c r="E23" s="38">
        <f t="shared" si="0"/>
        <v>3685.2799999999997</v>
      </c>
      <c r="F23" s="37">
        <v>70</v>
      </c>
      <c r="G23" s="39">
        <f t="shared" si="1"/>
        <v>7</v>
      </c>
      <c r="H23" s="77">
        <f t="shared" si="2"/>
        <v>18969.3</v>
      </c>
      <c r="I23" s="55">
        <v>0</v>
      </c>
      <c r="J23" s="56">
        <f t="shared" si="3"/>
        <v>0</v>
      </c>
      <c r="K23" s="59">
        <f t="shared" si="4"/>
        <v>0</v>
      </c>
      <c r="L23" s="58">
        <v>0</v>
      </c>
      <c r="M23" s="62">
        <f t="shared" si="5"/>
        <v>0</v>
      </c>
      <c r="N23" s="43">
        <f t="shared" si="6"/>
        <v>22654.579999999998</v>
      </c>
    </row>
    <row r="24" spans="1:15" ht="18" customHeight="1" x14ac:dyDescent="0.35">
      <c r="A24" s="8"/>
      <c r="B24" s="26">
        <v>19</v>
      </c>
      <c r="C24" s="32" t="s">
        <v>24</v>
      </c>
      <c r="D24" s="37">
        <v>9</v>
      </c>
      <c r="E24" s="38">
        <f t="shared" si="0"/>
        <v>1069.92</v>
      </c>
      <c r="F24" s="37">
        <v>0</v>
      </c>
      <c r="G24" s="39">
        <f t="shared" si="1"/>
        <v>0</v>
      </c>
      <c r="H24" s="77">
        <f t="shared" si="2"/>
        <v>0</v>
      </c>
      <c r="I24" s="55">
        <v>0</v>
      </c>
      <c r="J24" s="56">
        <f t="shared" si="3"/>
        <v>0</v>
      </c>
      <c r="K24" s="59">
        <f t="shared" si="4"/>
        <v>0</v>
      </c>
      <c r="L24" s="58">
        <v>114</v>
      </c>
      <c r="M24" s="62">
        <f t="shared" si="5"/>
        <v>27459.18</v>
      </c>
      <c r="N24" s="43">
        <f t="shared" si="6"/>
        <v>28529.1</v>
      </c>
    </row>
    <row r="25" spans="1:15" ht="18" customHeight="1" x14ac:dyDescent="0.35">
      <c r="A25" s="8"/>
      <c r="B25" s="27">
        <v>20</v>
      </c>
      <c r="C25" s="33" t="s">
        <v>25</v>
      </c>
      <c r="D25" s="37">
        <v>0</v>
      </c>
      <c r="E25" s="38">
        <f t="shared" si="0"/>
        <v>0</v>
      </c>
      <c r="F25" s="37">
        <v>0</v>
      </c>
      <c r="G25" s="39">
        <f t="shared" si="1"/>
        <v>0</v>
      </c>
      <c r="H25" s="77">
        <f t="shared" si="2"/>
        <v>0</v>
      </c>
      <c r="I25" s="55">
        <v>0</v>
      </c>
      <c r="J25" s="56">
        <f t="shared" si="3"/>
        <v>0</v>
      </c>
      <c r="K25" s="59">
        <f t="shared" si="4"/>
        <v>0</v>
      </c>
      <c r="L25" s="58">
        <v>0</v>
      </c>
      <c r="M25" s="62">
        <f t="shared" si="5"/>
        <v>0</v>
      </c>
      <c r="N25" s="43">
        <f t="shared" si="6"/>
        <v>0</v>
      </c>
    </row>
    <row r="26" spans="1:15" ht="18" customHeight="1" x14ac:dyDescent="0.35">
      <c r="A26" s="8"/>
      <c r="B26" s="26">
        <v>21</v>
      </c>
      <c r="C26" s="32" t="s">
        <v>26</v>
      </c>
      <c r="D26" s="37">
        <v>69</v>
      </c>
      <c r="E26" s="38">
        <f t="shared" si="0"/>
        <v>8202.7199999999993</v>
      </c>
      <c r="F26" s="37">
        <v>0</v>
      </c>
      <c r="G26" s="39">
        <f t="shared" si="1"/>
        <v>0</v>
      </c>
      <c r="H26" s="77">
        <f t="shared" si="2"/>
        <v>0</v>
      </c>
      <c r="I26" s="55">
        <v>0</v>
      </c>
      <c r="J26" s="56">
        <f t="shared" si="3"/>
        <v>0</v>
      </c>
      <c r="K26" s="59">
        <f t="shared" si="4"/>
        <v>0</v>
      </c>
      <c r="L26" s="58">
        <v>0</v>
      </c>
      <c r="M26" s="62">
        <f t="shared" si="5"/>
        <v>0</v>
      </c>
      <c r="N26" s="43">
        <f t="shared" si="6"/>
        <v>8202.7199999999993</v>
      </c>
    </row>
    <row r="27" spans="1:15" ht="18" customHeight="1" x14ac:dyDescent="0.35">
      <c r="A27" s="8"/>
      <c r="B27" s="25">
        <v>22</v>
      </c>
      <c r="C27" s="32" t="s">
        <v>27</v>
      </c>
      <c r="D27" s="37">
        <v>27</v>
      </c>
      <c r="E27" s="38">
        <f t="shared" si="0"/>
        <v>3209.7599999999998</v>
      </c>
      <c r="F27" s="37">
        <v>0</v>
      </c>
      <c r="G27" s="39">
        <f t="shared" si="1"/>
        <v>0</v>
      </c>
      <c r="H27" s="77">
        <f t="shared" si="2"/>
        <v>0</v>
      </c>
      <c r="I27" s="55">
        <v>1005</v>
      </c>
      <c r="J27" s="56">
        <f t="shared" si="3"/>
        <v>67</v>
      </c>
      <c r="K27" s="59">
        <f t="shared" si="4"/>
        <v>59385.450000000004</v>
      </c>
      <c r="L27" s="58">
        <v>0</v>
      </c>
      <c r="M27" s="62">
        <f t="shared" si="5"/>
        <v>0</v>
      </c>
      <c r="N27" s="43">
        <f t="shared" si="6"/>
        <v>62595.210000000006</v>
      </c>
    </row>
    <row r="28" spans="1:15" ht="18" customHeight="1" x14ac:dyDescent="0.35">
      <c r="A28" s="8"/>
      <c r="B28" s="26">
        <v>23</v>
      </c>
      <c r="C28" s="32" t="s">
        <v>28</v>
      </c>
      <c r="D28" s="37">
        <v>0</v>
      </c>
      <c r="E28" s="38">
        <f t="shared" si="0"/>
        <v>0</v>
      </c>
      <c r="F28" s="37">
        <v>0</v>
      </c>
      <c r="G28" s="39">
        <f t="shared" si="1"/>
        <v>0</v>
      </c>
      <c r="H28" s="77">
        <f t="shared" si="2"/>
        <v>0</v>
      </c>
      <c r="I28" s="55">
        <v>0</v>
      </c>
      <c r="J28" s="56">
        <f t="shared" si="3"/>
        <v>0</v>
      </c>
      <c r="K28" s="59">
        <f t="shared" si="4"/>
        <v>0</v>
      </c>
      <c r="L28" s="58">
        <v>0</v>
      </c>
      <c r="M28" s="62">
        <f t="shared" si="5"/>
        <v>0</v>
      </c>
      <c r="N28" s="43">
        <f t="shared" si="6"/>
        <v>0</v>
      </c>
    </row>
    <row r="29" spans="1:15" ht="18" customHeight="1" x14ac:dyDescent="0.35">
      <c r="A29" s="8"/>
      <c r="B29" s="25">
        <v>24</v>
      </c>
      <c r="C29" s="32" t="s">
        <v>29</v>
      </c>
      <c r="D29" s="37">
        <v>173</v>
      </c>
      <c r="E29" s="38">
        <f t="shared" si="0"/>
        <v>20566.239999999998</v>
      </c>
      <c r="F29" s="37">
        <v>0</v>
      </c>
      <c r="G29" s="39">
        <f t="shared" si="1"/>
        <v>0</v>
      </c>
      <c r="H29" s="77">
        <f t="shared" si="2"/>
        <v>0</v>
      </c>
      <c r="I29" s="55">
        <v>75</v>
      </c>
      <c r="J29" s="56">
        <f t="shared" si="3"/>
        <v>5</v>
      </c>
      <c r="K29" s="59">
        <f t="shared" si="4"/>
        <v>4431.75</v>
      </c>
      <c r="L29" s="58">
        <v>361</v>
      </c>
      <c r="M29" s="62">
        <f t="shared" si="5"/>
        <v>86954.07</v>
      </c>
      <c r="N29" s="43">
        <f t="shared" si="6"/>
        <v>111952.06</v>
      </c>
    </row>
    <row r="30" spans="1:15" ht="18" customHeight="1" x14ac:dyDescent="0.35">
      <c r="A30" s="8"/>
      <c r="B30" s="26">
        <v>25</v>
      </c>
      <c r="C30" s="32" t="s">
        <v>30</v>
      </c>
      <c r="D30" s="37">
        <v>439</v>
      </c>
      <c r="E30" s="38">
        <f t="shared" si="0"/>
        <v>52188.32</v>
      </c>
      <c r="F30" s="37">
        <v>1440</v>
      </c>
      <c r="G30" s="39">
        <f t="shared" si="1"/>
        <v>144</v>
      </c>
      <c r="H30" s="77">
        <f t="shared" si="2"/>
        <v>390225.60000000003</v>
      </c>
      <c r="I30" s="55">
        <v>0</v>
      </c>
      <c r="J30" s="56">
        <f t="shared" si="3"/>
        <v>0</v>
      </c>
      <c r="K30" s="59">
        <f t="shared" si="4"/>
        <v>0</v>
      </c>
      <c r="L30" s="58">
        <v>1051</v>
      </c>
      <c r="M30" s="62">
        <f t="shared" si="5"/>
        <v>253154.37</v>
      </c>
      <c r="N30" s="43">
        <f t="shared" si="6"/>
        <v>695568.29</v>
      </c>
    </row>
    <row r="31" spans="1:15" ht="21" customHeight="1" thickBot="1" x14ac:dyDescent="0.4">
      <c r="A31" s="8"/>
      <c r="B31" s="29">
        <v>26</v>
      </c>
      <c r="C31" s="35" t="s">
        <v>31</v>
      </c>
      <c r="D31" s="37">
        <v>0</v>
      </c>
      <c r="E31" s="38">
        <f t="shared" si="0"/>
        <v>0</v>
      </c>
      <c r="F31" s="37">
        <v>690</v>
      </c>
      <c r="G31" s="39">
        <f t="shared" si="1"/>
        <v>69</v>
      </c>
      <c r="H31" s="77">
        <f t="shared" si="2"/>
        <v>186983.1</v>
      </c>
      <c r="I31" s="55">
        <v>0</v>
      </c>
      <c r="J31" s="63">
        <f t="shared" si="3"/>
        <v>0</v>
      </c>
      <c r="K31" s="64">
        <f t="shared" si="4"/>
        <v>0</v>
      </c>
      <c r="L31" s="58">
        <v>0</v>
      </c>
      <c r="M31" s="62">
        <f t="shared" si="5"/>
        <v>0</v>
      </c>
      <c r="N31" s="43">
        <f t="shared" si="6"/>
        <v>186983.1</v>
      </c>
    </row>
    <row r="32" spans="1:15" ht="27.75" customHeight="1" thickBot="1" x14ac:dyDescent="0.4">
      <c r="A32" s="18"/>
      <c r="B32" s="82" t="s">
        <v>32</v>
      </c>
      <c r="C32" s="83"/>
      <c r="D32" s="4">
        <f t="shared" ref="D32:H32" si="7">SUM(D6:D31)</f>
        <v>2000</v>
      </c>
      <c r="E32" s="19">
        <f t="shared" si="7"/>
        <v>237760</v>
      </c>
      <c r="F32" s="4">
        <f t="shared" si="7"/>
        <v>3000</v>
      </c>
      <c r="G32" s="4">
        <f t="shared" si="7"/>
        <v>300</v>
      </c>
      <c r="H32" s="78">
        <f t="shared" si="7"/>
        <v>812970</v>
      </c>
      <c r="I32" s="74">
        <f>SUM(I6:I31)</f>
        <v>1350</v>
      </c>
      <c r="J32" s="65">
        <f t="shared" si="3"/>
        <v>90</v>
      </c>
      <c r="K32" s="66">
        <f t="shared" si="4"/>
        <v>79771.5</v>
      </c>
      <c r="L32" s="67">
        <f>SUM(SUM(L6:L31))</f>
        <v>6500</v>
      </c>
      <c r="M32" s="66">
        <f>SUM(M6:M31)</f>
        <v>1565655</v>
      </c>
      <c r="N32" s="46">
        <f t="shared" ref="N32" si="8">SUM(N6:N31)</f>
        <v>2696156.5000000005</v>
      </c>
      <c r="O32" s="79"/>
    </row>
    <row r="33" spans="1:30" ht="17.25" customHeight="1" x14ac:dyDescent="0.35">
      <c r="A33" s="20"/>
      <c r="B33" s="20"/>
      <c r="C33" s="21"/>
      <c r="D33" s="21"/>
      <c r="E33" s="21"/>
      <c r="F33" s="21"/>
      <c r="G33" s="21"/>
      <c r="H33" s="21"/>
      <c r="I33" s="68"/>
      <c r="J33" s="69"/>
      <c r="K33" s="69"/>
      <c r="L33" s="69"/>
      <c r="M33" s="69"/>
      <c r="N33" s="5"/>
    </row>
    <row r="34" spans="1:30" ht="17.25" customHeight="1" x14ac:dyDescent="0.35">
      <c r="A34" s="20"/>
      <c r="B34" s="20"/>
      <c r="C34" s="21"/>
      <c r="D34" s="21"/>
      <c r="E34" s="21"/>
      <c r="F34" s="21"/>
      <c r="G34" s="21"/>
      <c r="H34" s="21"/>
      <c r="I34" s="70"/>
      <c r="J34" s="21"/>
      <c r="K34" s="21"/>
      <c r="L34" s="21"/>
      <c r="M34" s="21"/>
      <c r="N34" s="5"/>
    </row>
    <row r="35" spans="1:30" ht="69.75" customHeight="1" x14ac:dyDescent="0.35">
      <c r="A35" s="6"/>
      <c r="B35" s="84" t="s">
        <v>33</v>
      </c>
      <c r="C35" s="85"/>
      <c r="D35" s="17"/>
      <c r="E35" s="17"/>
      <c r="F35" s="17"/>
      <c r="G35" s="17"/>
      <c r="H35" s="17"/>
      <c r="I35" s="71"/>
      <c r="J35" s="47"/>
      <c r="K35" s="47"/>
      <c r="L35" s="47"/>
      <c r="M35" s="47"/>
      <c r="N35" s="7" t="s">
        <v>34</v>
      </c>
      <c r="O35" s="22"/>
      <c r="P35" s="22"/>
      <c r="Q35" s="22"/>
      <c r="R35" s="22"/>
      <c r="S35" s="22"/>
      <c r="T35" s="22"/>
      <c r="U35" s="22"/>
      <c r="V35" s="22"/>
      <c r="W35" s="22"/>
      <c r="X35" s="22"/>
      <c r="Y35" s="22"/>
      <c r="Z35" s="22"/>
      <c r="AA35" s="22"/>
      <c r="AB35" s="22"/>
      <c r="AC35" s="22"/>
      <c r="AD35" s="22"/>
    </row>
    <row r="36" spans="1:30" ht="14.25" customHeight="1" x14ac:dyDescent="0.35"/>
    <row r="37" spans="1:30" ht="14.25" customHeight="1" x14ac:dyDescent="0.35"/>
    <row r="38" spans="1:30" ht="14.25" customHeight="1" x14ac:dyDescent="0.35"/>
    <row r="39" spans="1:30" ht="14.25" customHeight="1" x14ac:dyDescent="0.35"/>
    <row r="40" spans="1:30" ht="14.25" customHeight="1" x14ac:dyDescent="0.35"/>
    <row r="41" spans="1:30" ht="14.25" customHeight="1" x14ac:dyDescent="0.35"/>
    <row r="42" spans="1:30" ht="14.25" customHeight="1" x14ac:dyDescent="0.35"/>
    <row r="43" spans="1:30" ht="14.25" customHeight="1" x14ac:dyDescent="0.35"/>
    <row r="44" spans="1:30" ht="14.25" customHeight="1" x14ac:dyDescent="0.35"/>
    <row r="45" spans="1:30" ht="14.25" customHeight="1" x14ac:dyDescent="0.35"/>
    <row r="46" spans="1:30" ht="14.25" customHeight="1" x14ac:dyDescent="0.35"/>
    <row r="47" spans="1:30" ht="14.25" customHeight="1" x14ac:dyDescent="0.35"/>
    <row r="48" spans="1:30"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10">
    <mergeCell ref="C3:C4"/>
    <mergeCell ref="B32:C32"/>
    <mergeCell ref="B35:C35"/>
    <mergeCell ref="B2:N2"/>
    <mergeCell ref="B3:B4"/>
    <mergeCell ref="N3:N4"/>
    <mergeCell ref="D3:E3"/>
    <mergeCell ref="F3:H3"/>
    <mergeCell ref="I3:K3"/>
    <mergeCell ref="L3:M3"/>
  </mergeCells>
  <pageMargins left="0.7" right="0.7" top="0.75" bottom="0.75" header="0" footer="0"/>
  <pageSetup paperSize="9"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2024-04-01T11:57:52Z</cp:lastPrinted>
  <dcterms:created xsi:type="dcterms:W3CDTF">2021-10-04T14:29:35Z</dcterms:created>
  <dcterms:modified xsi:type="dcterms:W3CDTF">2024-04-01T12:00:12Z</dcterms:modified>
</cp:coreProperties>
</file>