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онкологія\10.04\бцф\"/>
    </mc:Choice>
  </mc:AlternateContent>
  <xr:revisionPtr revIDLastSave="0" documentId="13_ncr:1_{BECC7E0B-9256-4741-BC2A-D59A70F83D9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M23" i="1"/>
  <c r="M24" i="1"/>
  <c r="M25" i="1"/>
  <c r="M26" i="1"/>
  <c r="M27" i="1"/>
  <c r="M28" i="1"/>
  <c r="M29" i="1"/>
  <c r="M30" i="1"/>
  <c r="M31" i="1"/>
  <c r="M32" i="1"/>
  <c r="M6" i="1"/>
  <c r="K32" i="1"/>
  <c r="K7" i="1"/>
  <c r="K8" i="1"/>
  <c r="K9" i="1"/>
  <c r="K10" i="1"/>
  <c r="K11" i="1"/>
  <c r="K12" i="1"/>
  <c r="K13" i="1"/>
  <c r="K14" i="1"/>
  <c r="K15" i="1"/>
  <c r="K16" i="1"/>
  <c r="K17" i="1"/>
  <c r="K18" i="1"/>
  <c r="K19" i="1"/>
  <c r="K20" i="1"/>
  <c r="K21" i="1"/>
  <c r="K22" i="1"/>
  <c r="K23" i="1"/>
  <c r="K24" i="1"/>
  <c r="K25" i="1"/>
  <c r="K26" i="1"/>
  <c r="K27" i="1"/>
  <c r="K28" i="1"/>
  <c r="K29" i="1"/>
  <c r="K30" i="1"/>
  <c r="K31" i="1"/>
  <c r="K6" i="1"/>
  <c r="L7" i="1"/>
  <c r="L8" i="1"/>
  <c r="L9" i="1"/>
  <c r="L10" i="1"/>
  <c r="L11" i="1"/>
  <c r="L12" i="1"/>
  <c r="L13" i="1"/>
  <c r="L14" i="1"/>
  <c r="L15" i="1"/>
  <c r="L16" i="1"/>
  <c r="L17" i="1"/>
  <c r="L18" i="1"/>
  <c r="L19" i="1"/>
  <c r="L20" i="1"/>
  <c r="L21" i="1"/>
  <c r="L22" i="1"/>
  <c r="L23" i="1"/>
  <c r="L24" i="1"/>
  <c r="L25" i="1"/>
  <c r="L26" i="1"/>
  <c r="L27" i="1"/>
  <c r="L28" i="1"/>
  <c r="L29" i="1"/>
  <c r="L30" i="1"/>
  <c r="L31" i="1"/>
  <c r="L6" i="1"/>
  <c r="J32" i="1"/>
  <c r="L32" i="1" s="1"/>
  <c r="I7" i="1"/>
  <c r="I8" i="1"/>
  <c r="I9" i="1"/>
  <c r="I10" i="1"/>
  <c r="I11" i="1"/>
  <c r="I12" i="1"/>
  <c r="I13" i="1"/>
  <c r="I14" i="1"/>
  <c r="I15" i="1"/>
  <c r="I16" i="1"/>
  <c r="I17" i="1"/>
  <c r="I18" i="1"/>
  <c r="I19" i="1"/>
  <c r="I20" i="1"/>
  <c r="I21" i="1"/>
  <c r="I22" i="1"/>
  <c r="I23" i="1"/>
  <c r="I24" i="1"/>
  <c r="I25" i="1"/>
  <c r="I26" i="1"/>
  <c r="I27" i="1"/>
  <c r="I28" i="1"/>
  <c r="I29" i="1"/>
  <c r="I30" i="1"/>
  <c r="I31" i="1"/>
  <c r="I6" i="1"/>
  <c r="D32" i="1"/>
  <c r="E32" i="1" s="1"/>
  <c r="G7" i="1"/>
  <c r="G8" i="1"/>
  <c r="G9" i="1"/>
  <c r="G10" i="1"/>
  <c r="G11" i="1"/>
  <c r="G12" i="1"/>
  <c r="G13" i="1"/>
  <c r="G14" i="1"/>
  <c r="G15" i="1"/>
  <c r="G16" i="1"/>
  <c r="G17" i="1"/>
  <c r="G18" i="1"/>
  <c r="G19" i="1"/>
  <c r="G20" i="1"/>
  <c r="G21" i="1"/>
  <c r="G22" i="1"/>
  <c r="G23" i="1"/>
  <c r="G24" i="1"/>
  <c r="G25" i="1"/>
  <c r="G26" i="1"/>
  <c r="G27" i="1"/>
  <c r="G28" i="1"/>
  <c r="G29" i="1"/>
  <c r="G30" i="1"/>
  <c r="G31" i="1"/>
  <c r="G32" i="1"/>
  <c r="G6" i="1"/>
  <c r="E7" i="1"/>
  <c r="E8" i="1"/>
  <c r="E9" i="1"/>
  <c r="E10" i="1"/>
  <c r="E11" i="1"/>
  <c r="E12" i="1"/>
  <c r="E13" i="1"/>
  <c r="E14" i="1"/>
  <c r="E15" i="1"/>
  <c r="E16" i="1"/>
  <c r="E17" i="1"/>
  <c r="E18" i="1"/>
  <c r="E19" i="1"/>
  <c r="E20" i="1"/>
  <c r="E21" i="1"/>
  <c r="E22" i="1"/>
  <c r="E23" i="1"/>
  <c r="E24" i="1"/>
  <c r="E25" i="1"/>
  <c r="E26" i="1"/>
  <c r="E27" i="1"/>
  <c r="E28" i="1"/>
  <c r="E29" i="1"/>
  <c r="E30" i="1"/>
  <c r="E31" i="1"/>
  <c r="E6" i="1"/>
  <c r="H32" i="1"/>
  <c r="I32" i="1" s="1"/>
  <c r="F32" i="1"/>
</calcChain>
</file>

<file path=xl/sharedStrings.xml><?xml version="1.0" encoding="utf-8"?>
<sst xmlns="http://schemas.openxmlformats.org/spreadsheetml/2006/main" count="47" uniqueCount="42">
  <si>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</si>
  <si>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</si>
  <si>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</si>
  <si>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</si>
  <si>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</si>
  <si>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</si>
  <si>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</si>
  <si>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</si>
  <si>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</si>
  <si>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</si>
  <si>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</si>
  <si>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</si>
  <si>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</si>
  <si>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</si>
  <si>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</si>
  <si>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</si>
  <si>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</si>
  <si>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</si>
  <si>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</si>
  <si>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</si>
  <si>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</si>
  <si>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</si>
  <si>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</si>
  <si>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</si>
  <si>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</si>
  <si>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</si>
  <si>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</si>
  <si>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</si>
  <si>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</si>
  <si>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</si>
  <si>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</si>
  <si>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</si>
  <si>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</si>
  <si>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</si>
  <si>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</si>
  <si>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t>к-сть таблеток</t>
  </si>
  <si>
    <t>к-сть упаковок</t>
  </si>
  <si>
    <r>
      <t xml:space="preserve">РУКСІЄНС / RUXIENCE®
</t>
    </r>
    <r>
      <rPr>
        <sz val="11"/>
        <color theme="1"/>
        <rFont val="Times New Roman"/>
      </rPr>
      <t xml:space="preserve"> концентрат для розчину для інфузій, 10 мг/мл по 50 мл концентрату у флаконі; по 1 флакону в картонній упаковці
</t>
    </r>
    <r>
      <rPr>
        <b/>
        <sz val="11"/>
        <color theme="1"/>
        <rFont val="Times New Roman"/>
      </rPr>
      <t xml:space="preserve">(Ритуксимаб, 500 мг)
</t>
    </r>
    <r>
      <rPr>
        <sz val="11"/>
        <color theme="1"/>
        <rFont val="Times New Roman"/>
      </rPr>
      <t xml:space="preserve">Виробник: Пфайзер Менюфекчуринг Бельгія НВ, Бельгія 
Ціна за флакон - 3 683,00 грн
</t>
    </r>
    <r>
      <rPr>
        <b/>
        <sz val="11"/>
        <color theme="1"/>
        <rFont val="Times New Roman"/>
      </rPr>
      <t xml:space="preserve">
(mnn id: 15199)</t>
    </r>
  </si>
  <si>
    <r>
      <t xml:space="preserve">РУКСІЄНС / RUXIENCE®
</t>
    </r>
    <r>
      <rPr>
        <sz val="11"/>
        <color theme="1"/>
        <rFont val="Times New Roman"/>
        <family val="1"/>
        <charset val="204"/>
      </rPr>
      <t xml:space="preserve">концентрат для розчину для інфузій, 10 мг/мл по 10 мл концентрату у флаконі; по 1 флакону в картонній упаковці
</t>
    </r>
    <r>
      <rPr>
        <sz val="11"/>
        <color theme="1"/>
        <rFont val="Times New Roman"/>
      </rPr>
      <t xml:space="preserve">
</t>
    </r>
    <r>
      <rPr>
        <b/>
        <sz val="11"/>
        <color theme="1"/>
        <rFont val="Times New Roman"/>
      </rPr>
      <t xml:space="preserve">(Ритуксимаб, 100 мг)
</t>
    </r>
    <r>
      <rPr>
        <sz val="11"/>
        <color theme="1"/>
        <rFont val="Times New Roman"/>
      </rPr>
      <t xml:space="preserve">Виробник: Пфайзер Менюфекчуринг Бельгія НВ, Бельгія 
Ціна за флакон - 857,50 грн
</t>
    </r>
    <r>
      <rPr>
        <b/>
        <sz val="11"/>
        <color theme="1"/>
        <rFont val="Times New Roman"/>
      </rPr>
      <t xml:space="preserve">
(mnn id: 15198)</t>
    </r>
  </si>
  <si>
    <r>
      <t xml:space="preserve">ЦИСПЛАТИНА АККОРД
</t>
    </r>
    <r>
      <rPr>
        <sz val="11"/>
        <color theme="1"/>
        <rFont val="Times New Roman"/>
        <family val="1"/>
        <charset val="204"/>
      </rPr>
      <t xml:space="preserve">концентрат для розчину для інфузій, 1 мг/мл, по 50 мл у флаконі, по 1 флакону у картонній коробці
</t>
    </r>
    <r>
      <rPr>
        <b/>
        <sz val="11"/>
        <color theme="1"/>
        <rFont val="Times New Roman"/>
      </rPr>
      <t xml:space="preserve">(Цисплатин, 50 мг)
</t>
    </r>
    <r>
      <rPr>
        <sz val="11"/>
        <color theme="1"/>
        <rFont val="Times New Roman"/>
      </rPr>
      <t xml:space="preserve">Виробник: Аккорд Хелскеа Полска Сп. з о.о. Склад Імпортера, Польща
Ціна за флакон - 266,99 грн
</t>
    </r>
    <r>
      <rPr>
        <b/>
        <sz val="11"/>
        <color theme="1"/>
        <rFont val="Times New Roman"/>
      </rPr>
      <t xml:space="preserve">
(mnn id: 15219)</t>
    </r>
  </si>
  <si>
    <r>
      <t xml:space="preserve">МІРИН 100
</t>
    </r>
    <r>
      <rPr>
        <sz val="11"/>
        <color theme="1"/>
        <rFont val="Times New Roman"/>
        <family val="1"/>
        <charset val="204"/>
      </rPr>
      <t xml:space="preserve">таблетки, вкриті оболонкою, по 100 мг, по 10 таблеток у блістері; по 3 блістери в коробці
</t>
    </r>
    <r>
      <rPr>
        <b/>
        <sz val="11"/>
        <color theme="1"/>
        <rFont val="Times New Roman"/>
      </rPr>
      <t xml:space="preserve">
(Талідомід, 100 мг)
Виробник: Ліпомед АГ, Швейцарія
Ціна за таблетку - 203,98 грн
(mnn id: 15205)</t>
    </r>
  </si>
  <si>
    <t>ЗАТВЕРДЖЕНО
наказ державного підприємства 
«Медичні закупівлі України» 
від 10 квітня 2024 року №341-Р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</si>
</sst>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Calibri"/>
    </font>
    <font>
      <i/>
      <sz val="9"/>
      <color theme="1"/>
      <name val="Times New Roman"/>
    </font>
    <font>
      <i/>
      <sz val="9"/>
      <color theme="1"/>
      <name val="Calibri"/>
    </font>
    <font>
      <sz val="11"/>
      <color theme="1"/>
      <name val="Times New Roman"/>
    </font>
    <font>
      <b/>
      <sz val="16"/>
      <color theme="1"/>
      <name val="Times New Roman"/>
    </font>
    <font>
      <b/>
      <sz val="20"/>
      <color rgb="FFFF0000"/>
      <name val="Times New Roman"/>
    </font>
    <font>
      <b/>
      <sz val="18"/>
      <color theme="1"/>
      <name val="Times New Roman"/>
    </font>
    <font>
      <sz val="11"/>
      <color theme="1"/>
      <name val="Times New Roman"/>
      <family val="1"/>
      <charset val="204"/>
    </font>
    <font>
      <b/>
      <sz val="11"/>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0000"/>
      </patternFill>
    </fill>
  </fills>
  <borders count="36">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style="thin">
        <color rgb="FF000000"/>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7" fillId="0" borderId="0" xfId="0" applyFont="1"/>
    <xf numFmtId="1" fontId="8" fillId="0" borderId="0" xfId="0" applyNumberFormat="1" applyFont="1" applyAlignment="1">
      <alignment horizontal="center" vertical="center" wrapText="1"/>
    </xf>
    <xf numFmtId="1" fontId="8" fillId="0" borderId="9" xfId="0" applyNumberFormat="1" applyFont="1" applyBorder="1" applyAlignment="1">
      <alignment horizontal="center" vertical="center" wrapText="1"/>
    </xf>
    <xf numFmtId="0" fontId="9" fillId="0" borderId="0" xfId="0" applyFont="1"/>
    <xf numFmtId="0" fontId="10" fillId="0" borderId="0" xfId="0" applyFont="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3" fillId="2" borderId="1" xfId="0" applyNumberFormat="1" applyFont="1" applyFill="1" applyBorder="1" applyAlignment="1">
      <alignment horizontal="right" vertical="center" wrapText="1"/>
    </xf>
    <xf numFmtId="0" fontId="7" fillId="0" borderId="0" xfId="0" applyFont="1" applyAlignment="1">
      <alignment vertical="center"/>
    </xf>
    <xf numFmtId="0" fontId="1" fillId="3" borderId="0" xfId="0" applyFont="1" applyFill="1" applyAlignment="1">
      <alignment horizontal="center" vertical="center"/>
    </xf>
    <xf numFmtId="0" fontId="0" fillId="3" borderId="0" xfId="0" applyFill="1"/>
    <xf numFmtId="0" fontId="10" fillId="3" borderId="0" xfId="0" applyFont="1" applyFill="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8" fillId="0" borderId="8" xfId="0" applyNumberFormat="1" applyFont="1" applyBorder="1" applyAlignment="1">
      <alignment horizontal="center" vertical="center" wrapText="1"/>
    </xf>
    <xf numFmtId="1" fontId="8" fillId="0" borderId="21"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1" fontId="8" fillId="0" borderId="23"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 xfId="0" applyFont="1" applyBorder="1" applyAlignment="1">
      <alignment horizontal="center" vertical="center"/>
    </xf>
    <xf numFmtId="0" fontId="1" fillId="4" borderId="20" xfId="0" applyFont="1" applyFill="1" applyBorder="1" applyAlignment="1">
      <alignment horizontal="center" vertical="center"/>
    </xf>
    <xf numFmtId="0" fontId="1" fillId="5" borderId="5" xfId="0" applyFont="1" applyFill="1" applyBorder="1" applyAlignment="1">
      <alignment horizontal="center" vertical="center"/>
    </xf>
    <xf numFmtId="0" fontId="1" fillId="4" borderId="5" xfId="0" applyFont="1" applyFill="1" applyBorder="1" applyAlignment="1">
      <alignment horizontal="center" vertical="center"/>
    </xf>
    <xf numFmtId="0" fontId="1" fillId="0" borderId="15" xfId="0" applyFont="1" applyBorder="1" applyAlignment="1">
      <alignment horizontal="center" vertical="center"/>
    </xf>
    <xf numFmtId="3" fontId="1" fillId="0" borderId="26" xfId="0" applyNumberFormat="1"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4" borderId="28"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0" borderId="29" xfId="0" applyFont="1" applyBorder="1" applyAlignment="1">
      <alignment horizontal="left" vertical="center" wrapText="1"/>
    </xf>
    <xf numFmtId="3" fontId="1" fillId="0" borderId="30" xfId="0" applyNumberFormat="1" applyFont="1" applyBorder="1" applyAlignment="1">
      <alignment horizontal="center" vertical="center" wrapText="1"/>
    </xf>
    <xf numFmtId="1" fontId="8" fillId="0" borderId="14"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3" fontId="1" fillId="0" borderId="32"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4" fontId="5" fillId="2" borderId="14" xfId="0" applyNumberFormat="1" applyFont="1" applyFill="1" applyBorder="1" applyAlignment="1">
      <alignment horizontal="center" vertical="center" wrapText="1"/>
    </xf>
    <xf numFmtId="4" fontId="1" fillId="0" borderId="33" xfId="0" applyNumberFormat="1" applyFont="1" applyBorder="1" applyAlignment="1">
      <alignment horizontal="center" vertical="center" wrapText="1"/>
    </xf>
    <xf numFmtId="4" fontId="1" fillId="0" borderId="34" xfId="0" applyNumberFormat="1" applyFont="1" applyBorder="1" applyAlignment="1">
      <alignment horizontal="center" vertical="center" wrapText="1"/>
    </xf>
    <xf numFmtId="4" fontId="5" fillId="2" borderId="27" xfId="0" applyNumberFormat="1" applyFont="1" applyFill="1" applyBorder="1" applyAlignment="1">
      <alignment horizontal="center" vertical="center" wrapText="1"/>
    </xf>
    <xf numFmtId="4" fontId="5" fillId="2" borderId="35" xfId="0" applyNumberFormat="1" applyFont="1" applyFill="1" applyBorder="1" applyAlignment="1">
      <alignment horizontal="center" vertical="center" wrapText="1"/>
    </xf>
    <xf numFmtId="4" fontId="5" fillId="2" borderId="29"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xf numFmtId="0" fontId="4" fillId="0" borderId="13" xfId="0" applyFont="1" applyBorder="1"/>
    <xf numFmtId="0" fontId="5" fillId="0" borderId="3" xfId="0" applyFont="1" applyBorder="1" applyAlignment="1">
      <alignment horizontal="center" vertical="center" wrapText="1"/>
    </xf>
    <xf numFmtId="0" fontId="4" fillId="0" borderId="5" xfId="0" applyFont="1" applyBorder="1"/>
    <xf numFmtId="0" fontId="5" fillId="0" borderId="7" xfId="0" applyFont="1" applyBorder="1" applyAlignment="1">
      <alignment horizontal="center" vertical="center" wrapText="1"/>
    </xf>
    <xf numFmtId="0" fontId="4" fillId="0" borderId="6" xfId="0" applyFont="1" applyBorder="1"/>
    <xf numFmtId="0" fontId="5" fillId="2" borderId="4" xfId="0" applyFont="1" applyFill="1" applyBorder="1" applyAlignment="1">
      <alignment horizontal="center" vertical="center" wrapText="1"/>
    </xf>
    <xf numFmtId="0" fontId="15"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11" xfId="0" applyFont="1" applyBorder="1" applyAlignment="1">
      <alignment horizontal="left" vertical="center" wrapText="1"/>
    </xf>
    <xf numFmtId="0" fontId="13" fillId="2" borderId="12"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zoomScale="40" zoomScaleNormal="40" workbookViewId="0">
      <selection activeCell="B2" sqref="B2:M2"/>
    </sheetView>
  </sheetViews>
  <sheetFormatPr defaultColWidth="14.453125" defaultRowHeight="15" customHeight="1" x14ac:dyDescent="0.35"/>
  <cols>
    <col min="1" max="2" width="5.26953125" customWidth="1"/>
    <col min="3" max="3" width="36.7265625" customWidth="1"/>
    <col min="4" max="11" width="22.7265625" customWidth="1"/>
    <col min="12" max="12" width="31.7265625" customWidth="1"/>
    <col min="13" max="13" width="41.26953125" customWidth="1"/>
    <col min="14" max="14" width="16.453125" customWidth="1"/>
  </cols>
  <sheetData>
    <row r="1" spans="1:33" ht="95.25" customHeight="1" x14ac:dyDescent="0.35">
      <c r="A1" s="1"/>
      <c r="B1" s="1"/>
      <c r="C1" s="2"/>
      <c r="D1" s="2"/>
      <c r="E1" s="2"/>
      <c r="F1" s="2"/>
      <c r="G1" s="2"/>
      <c r="H1" s="2"/>
      <c r="I1" s="2"/>
      <c r="J1" s="2"/>
      <c r="K1" s="2"/>
      <c r="L1" s="2"/>
      <c r="M1" s="3" t="s">
        <v>41</v>
      </c>
    </row>
    <row r="2" spans="1:33" ht="165" customHeight="1" thickBot="1" x14ac:dyDescent="0.4">
      <c r="A2" s="4"/>
      <c r="B2" s="56" t="s">
        <v>0</v>
      </c>
      <c r="C2" s="57"/>
      <c r="D2" s="58"/>
      <c r="E2" s="58"/>
      <c r="F2" s="58"/>
      <c r="G2" s="58"/>
      <c r="H2" s="58"/>
      <c r="I2" s="58"/>
      <c r="J2" s="58"/>
      <c r="K2" s="58"/>
      <c r="L2" s="58"/>
      <c r="M2" s="57"/>
    </row>
    <row r="3" spans="1:33" ht="230" customHeight="1" thickBot="1" x14ac:dyDescent="0.4">
      <c r="A3" s="5"/>
      <c r="B3" s="59" t="s">
        <v>1</v>
      </c>
      <c r="C3" s="61" t="s">
        <v>2</v>
      </c>
      <c r="D3" s="64" t="s">
        <v>37</v>
      </c>
      <c r="E3" s="66"/>
      <c r="F3" s="64" t="s">
        <v>38</v>
      </c>
      <c r="G3" s="66"/>
      <c r="H3" s="64" t="s">
        <v>39</v>
      </c>
      <c r="I3" s="66"/>
      <c r="J3" s="64" t="s">
        <v>40</v>
      </c>
      <c r="K3" s="65"/>
      <c r="L3" s="66"/>
      <c r="M3" s="63" t="s">
        <v>3</v>
      </c>
      <c r="Q3" s="6"/>
    </row>
    <row r="4" spans="1:33" ht="33" customHeight="1" thickBot="1" x14ac:dyDescent="0.4">
      <c r="A4" s="5"/>
      <c r="B4" s="60"/>
      <c r="C4" s="62"/>
      <c r="D4" s="21" t="s">
        <v>4</v>
      </c>
      <c r="E4" s="22" t="s">
        <v>5</v>
      </c>
      <c r="F4" s="21" t="s">
        <v>4</v>
      </c>
      <c r="G4" s="22" t="s">
        <v>5</v>
      </c>
      <c r="H4" s="21" t="s">
        <v>4</v>
      </c>
      <c r="I4" s="22" t="s">
        <v>5</v>
      </c>
      <c r="J4" s="21" t="s">
        <v>35</v>
      </c>
      <c r="K4" s="21" t="s">
        <v>36</v>
      </c>
      <c r="L4" s="22" t="s">
        <v>5</v>
      </c>
      <c r="M4" s="62"/>
    </row>
    <row r="5" spans="1:33" ht="15" customHeight="1" thickBot="1" x14ac:dyDescent="0.4">
      <c r="A5" s="7"/>
      <c r="B5" s="8">
        <v>1</v>
      </c>
      <c r="C5" s="7">
        <v>2</v>
      </c>
      <c r="D5" s="43">
        <v>3</v>
      </c>
      <c r="E5" s="26">
        <v>4</v>
      </c>
      <c r="F5" s="27">
        <v>5</v>
      </c>
      <c r="G5" s="27">
        <v>6</v>
      </c>
      <c r="H5" s="27">
        <v>7</v>
      </c>
      <c r="I5" s="27">
        <v>8</v>
      </c>
      <c r="J5" s="27">
        <v>9</v>
      </c>
      <c r="K5" s="28">
        <v>10</v>
      </c>
      <c r="L5" s="24">
        <v>11</v>
      </c>
      <c r="M5" s="23">
        <v>12</v>
      </c>
      <c r="N5" s="9"/>
      <c r="O5" s="9"/>
      <c r="P5" s="9"/>
      <c r="Q5" s="9"/>
      <c r="R5" s="9"/>
      <c r="S5" s="9"/>
      <c r="T5" s="9"/>
      <c r="U5" s="9"/>
      <c r="V5" s="9"/>
      <c r="W5" s="9"/>
      <c r="X5" s="9"/>
      <c r="Y5" s="9"/>
      <c r="Z5" s="9"/>
      <c r="AA5" s="9"/>
      <c r="AB5" s="9"/>
      <c r="AC5" s="9"/>
      <c r="AD5" s="9"/>
      <c r="AE5" s="9"/>
      <c r="AF5" s="9"/>
      <c r="AG5" s="9"/>
    </row>
    <row r="6" spans="1:33" ht="18" customHeight="1" x14ac:dyDescent="0.35">
      <c r="A6" s="1"/>
      <c r="B6" s="29">
        <v>1</v>
      </c>
      <c r="C6" s="37" t="s">
        <v>6</v>
      </c>
      <c r="D6" s="42">
        <v>174</v>
      </c>
      <c r="E6" s="44">
        <f>D6*3683</f>
        <v>640842</v>
      </c>
      <c r="F6" s="42">
        <v>671</v>
      </c>
      <c r="G6" s="44">
        <f>F6*857.5</f>
        <v>575382.5</v>
      </c>
      <c r="H6" s="42">
        <v>314</v>
      </c>
      <c r="I6" s="44">
        <f>H6*266.99</f>
        <v>83834.86</v>
      </c>
      <c r="J6" s="42">
        <v>90</v>
      </c>
      <c r="K6" s="25">
        <f>J6/30</f>
        <v>3</v>
      </c>
      <c r="L6" s="51">
        <f>J6*203.98</f>
        <v>18358.2</v>
      </c>
      <c r="M6" s="53">
        <f>E6+G6+I6+L6</f>
        <v>1318417.56</v>
      </c>
    </row>
    <row r="7" spans="1:33" ht="18" customHeight="1" x14ac:dyDescent="0.35">
      <c r="A7" s="1"/>
      <c r="B7" s="30">
        <v>2</v>
      </c>
      <c r="C7" s="38" t="s">
        <v>7</v>
      </c>
      <c r="D7" s="36">
        <v>62</v>
      </c>
      <c r="E7" s="44">
        <f t="shared" ref="E7:E32" si="0">D7*3683</f>
        <v>228346</v>
      </c>
      <c r="F7" s="36">
        <v>100</v>
      </c>
      <c r="G7" s="44">
        <f t="shared" ref="G7:G32" si="1">F7*857.5</f>
        <v>85750</v>
      </c>
      <c r="H7" s="36">
        <v>131</v>
      </c>
      <c r="I7" s="44">
        <f t="shared" ref="I7:I32" si="2">H7*266.99</f>
        <v>34975.69</v>
      </c>
      <c r="J7" s="36">
        <v>270</v>
      </c>
      <c r="K7" s="25">
        <f t="shared" ref="K7:K31" si="3">J7/30</f>
        <v>9</v>
      </c>
      <c r="L7" s="51">
        <f t="shared" ref="L7:L32" si="4">J7*203.98</f>
        <v>55074.6</v>
      </c>
      <c r="M7" s="54">
        <f t="shared" ref="M7:M32" si="5">E7+G7+I7+L7</f>
        <v>404146.29</v>
      </c>
    </row>
    <row r="8" spans="1:33" ht="18" customHeight="1" x14ac:dyDescent="0.35">
      <c r="A8" s="1"/>
      <c r="B8" s="31">
        <v>3</v>
      </c>
      <c r="C8" s="38" t="s">
        <v>8</v>
      </c>
      <c r="D8" s="36">
        <v>0</v>
      </c>
      <c r="E8" s="44">
        <f t="shared" si="0"/>
        <v>0</v>
      </c>
      <c r="F8" s="36">
        <v>1330</v>
      </c>
      <c r="G8" s="44">
        <f t="shared" si="1"/>
        <v>1140475</v>
      </c>
      <c r="H8" s="36">
        <v>857</v>
      </c>
      <c r="I8" s="44">
        <f t="shared" si="2"/>
        <v>228810.43000000002</v>
      </c>
      <c r="J8" s="36">
        <v>870</v>
      </c>
      <c r="K8" s="25">
        <f t="shared" si="3"/>
        <v>29</v>
      </c>
      <c r="L8" s="51">
        <f t="shared" si="4"/>
        <v>177462.59999999998</v>
      </c>
      <c r="M8" s="54">
        <f t="shared" si="5"/>
        <v>1546748.0299999998</v>
      </c>
    </row>
    <row r="9" spans="1:33" s="19" customFormat="1" ht="18" customHeight="1" x14ac:dyDescent="0.35">
      <c r="A9" s="18"/>
      <c r="B9" s="32">
        <v>4</v>
      </c>
      <c r="C9" s="39" t="s">
        <v>9</v>
      </c>
      <c r="D9" s="36">
        <v>0</v>
      </c>
      <c r="E9" s="44">
        <f t="shared" si="0"/>
        <v>0</v>
      </c>
      <c r="F9" s="36">
        <v>0</v>
      </c>
      <c r="G9" s="44">
        <f t="shared" si="1"/>
        <v>0</v>
      </c>
      <c r="H9" s="36">
        <v>0</v>
      </c>
      <c r="I9" s="44">
        <f t="shared" si="2"/>
        <v>0</v>
      </c>
      <c r="J9" s="36">
        <v>0</v>
      </c>
      <c r="K9" s="25">
        <f t="shared" si="3"/>
        <v>0</v>
      </c>
      <c r="L9" s="51">
        <f t="shared" si="4"/>
        <v>0</v>
      </c>
      <c r="M9" s="54">
        <f t="shared" si="5"/>
        <v>0</v>
      </c>
    </row>
    <row r="10" spans="1:33" ht="18" customHeight="1" x14ac:dyDescent="0.35">
      <c r="A10" s="1"/>
      <c r="B10" s="31">
        <v>5</v>
      </c>
      <c r="C10" s="38" t="s">
        <v>10</v>
      </c>
      <c r="D10" s="36">
        <v>136</v>
      </c>
      <c r="E10" s="44">
        <f t="shared" si="0"/>
        <v>500888</v>
      </c>
      <c r="F10" s="36">
        <v>332</v>
      </c>
      <c r="G10" s="44">
        <f t="shared" si="1"/>
        <v>284690</v>
      </c>
      <c r="H10" s="36">
        <v>129</v>
      </c>
      <c r="I10" s="44">
        <f t="shared" si="2"/>
        <v>34441.71</v>
      </c>
      <c r="J10" s="36">
        <v>300</v>
      </c>
      <c r="K10" s="25">
        <f t="shared" si="3"/>
        <v>10</v>
      </c>
      <c r="L10" s="51">
        <f t="shared" si="4"/>
        <v>61194</v>
      </c>
      <c r="M10" s="54">
        <f t="shared" si="5"/>
        <v>881213.71</v>
      </c>
    </row>
    <row r="11" spans="1:33" ht="18" customHeight="1" x14ac:dyDescent="0.35">
      <c r="A11" s="1"/>
      <c r="B11" s="30">
        <v>6</v>
      </c>
      <c r="C11" s="38" t="s">
        <v>11</v>
      </c>
      <c r="D11" s="36">
        <v>86</v>
      </c>
      <c r="E11" s="44">
        <f t="shared" si="0"/>
        <v>316738</v>
      </c>
      <c r="F11" s="36">
        <v>0</v>
      </c>
      <c r="G11" s="44">
        <f t="shared" si="1"/>
        <v>0</v>
      </c>
      <c r="H11" s="36">
        <v>503</v>
      </c>
      <c r="I11" s="44">
        <f t="shared" si="2"/>
        <v>134295.97</v>
      </c>
      <c r="J11" s="36">
        <v>330</v>
      </c>
      <c r="K11" s="25">
        <f t="shared" si="3"/>
        <v>11</v>
      </c>
      <c r="L11" s="51">
        <f t="shared" si="4"/>
        <v>67313.399999999994</v>
      </c>
      <c r="M11" s="54">
        <f t="shared" si="5"/>
        <v>518347.37</v>
      </c>
      <c r="O11" s="6"/>
    </row>
    <row r="12" spans="1:33" ht="18" customHeight="1" x14ac:dyDescent="0.35">
      <c r="A12" s="1"/>
      <c r="B12" s="31">
        <v>7</v>
      </c>
      <c r="C12" s="38" t="s">
        <v>12</v>
      </c>
      <c r="D12" s="36">
        <v>190</v>
      </c>
      <c r="E12" s="44">
        <f t="shared" si="0"/>
        <v>699770</v>
      </c>
      <c r="F12" s="36">
        <v>462</v>
      </c>
      <c r="G12" s="44">
        <f t="shared" si="1"/>
        <v>396165</v>
      </c>
      <c r="H12" s="36">
        <v>138</v>
      </c>
      <c r="I12" s="44">
        <f t="shared" si="2"/>
        <v>36844.620000000003</v>
      </c>
      <c r="J12" s="36">
        <v>240</v>
      </c>
      <c r="K12" s="25">
        <f t="shared" si="3"/>
        <v>8</v>
      </c>
      <c r="L12" s="51">
        <f t="shared" si="4"/>
        <v>48955.199999999997</v>
      </c>
      <c r="M12" s="54">
        <f t="shared" si="5"/>
        <v>1181734.82</v>
      </c>
      <c r="O12" s="6"/>
    </row>
    <row r="13" spans="1:33" ht="21" customHeight="1" x14ac:dyDescent="0.35">
      <c r="A13" s="1"/>
      <c r="B13" s="30">
        <v>8</v>
      </c>
      <c r="C13" s="38" t="s">
        <v>13</v>
      </c>
      <c r="D13" s="36">
        <v>601</v>
      </c>
      <c r="E13" s="44">
        <f t="shared" si="0"/>
        <v>2213483</v>
      </c>
      <c r="F13" s="36">
        <v>702</v>
      </c>
      <c r="G13" s="44">
        <f t="shared" si="1"/>
        <v>601965</v>
      </c>
      <c r="H13" s="36">
        <v>946</v>
      </c>
      <c r="I13" s="44">
        <f t="shared" si="2"/>
        <v>252572.54</v>
      </c>
      <c r="J13" s="36">
        <v>90</v>
      </c>
      <c r="K13" s="25">
        <f t="shared" si="3"/>
        <v>3</v>
      </c>
      <c r="L13" s="51">
        <f t="shared" si="4"/>
        <v>18358.2</v>
      </c>
      <c r="M13" s="54">
        <f t="shared" si="5"/>
        <v>3086378.74</v>
      </c>
      <c r="N13" s="10"/>
      <c r="O13" s="6"/>
    </row>
    <row r="14" spans="1:33" ht="18" customHeight="1" x14ac:dyDescent="0.35">
      <c r="A14" s="1"/>
      <c r="B14" s="31">
        <v>9</v>
      </c>
      <c r="C14" s="38" t="s">
        <v>14</v>
      </c>
      <c r="D14" s="36">
        <v>160</v>
      </c>
      <c r="E14" s="44">
        <f t="shared" si="0"/>
        <v>589280</v>
      </c>
      <c r="F14" s="36">
        <v>1301</v>
      </c>
      <c r="G14" s="44">
        <f t="shared" si="1"/>
        <v>1115607.5</v>
      </c>
      <c r="H14" s="36">
        <v>392</v>
      </c>
      <c r="I14" s="44">
        <f t="shared" si="2"/>
        <v>104660.08</v>
      </c>
      <c r="J14" s="36">
        <v>180</v>
      </c>
      <c r="K14" s="25">
        <f t="shared" si="3"/>
        <v>6</v>
      </c>
      <c r="L14" s="51">
        <f t="shared" si="4"/>
        <v>36716.400000000001</v>
      </c>
      <c r="M14" s="54">
        <f t="shared" si="5"/>
        <v>1846263.98</v>
      </c>
    </row>
    <row r="15" spans="1:33" ht="18" customHeight="1" x14ac:dyDescent="0.35">
      <c r="A15" s="1"/>
      <c r="B15" s="30">
        <v>10</v>
      </c>
      <c r="C15" s="38" t="s">
        <v>15</v>
      </c>
      <c r="D15" s="36">
        <v>174</v>
      </c>
      <c r="E15" s="44">
        <f t="shared" si="0"/>
        <v>640842</v>
      </c>
      <c r="F15" s="36">
        <v>240</v>
      </c>
      <c r="G15" s="44">
        <f t="shared" si="1"/>
        <v>205800</v>
      </c>
      <c r="H15" s="36">
        <v>247</v>
      </c>
      <c r="I15" s="44">
        <f t="shared" si="2"/>
        <v>65946.53</v>
      </c>
      <c r="J15" s="36">
        <v>360</v>
      </c>
      <c r="K15" s="25">
        <f t="shared" si="3"/>
        <v>12</v>
      </c>
      <c r="L15" s="51">
        <f t="shared" si="4"/>
        <v>73432.800000000003</v>
      </c>
      <c r="M15" s="54">
        <f t="shared" si="5"/>
        <v>986021.33000000007</v>
      </c>
    </row>
    <row r="16" spans="1:33" s="19" customFormat="1" ht="18" customHeight="1" x14ac:dyDescent="0.35">
      <c r="A16" s="18"/>
      <c r="B16" s="33">
        <v>11</v>
      </c>
      <c r="C16" s="40" t="s">
        <v>16</v>
      </c>
      <c r="D16" s="36">
        <v>15</v>
      </c>
      <c r="E16" s="44">
        <f t="shared" si="0"/>
        <v>55245</v>
      </c>
      <c r="F16" s="36">
        <v>29</v>
      </c>
      <c r="G16" s="44">
        <f t="shared" si="1"/>
        <v>24867.5</v>
      </c>
      <c r="H16" s="36">
        <v>0</v>
      </c>
      <c r="I16" s="44">
        <f t="shared" si="2"/>
        <v>0</v>
      </c>
      <c r="J16" s="36">
        <v>0</v>
      </c>
      <c r="K16" s="25">
        <f t="shared" si="3"/>
        <v>0</v>
      </c>
      <c r="L16" s="51">
        <f t="shared" si="4"/>
        <v>0</v>
      </c>
      <c r="M16" s="54">
        <f t="shared" si="5"/>
        <v>80112.5</v>
      </c>
      <c r="N16" s="20"/>
    </row>
    <row r="17" spans="1:14" ht="18" customHeight="1" x14ac:dyDescent="0.35">
      <c r="A17" s="1"/>
      <c r="B17" s="30">
        <v>12</v>
      </c>
      <c r="C17" s="38" t="s">
        <v>17</v>
      </c>
      <c r="D17" s="36">
        <v>153</v>
      </c>
      <c r="E17" s="44">
        <f t="shared" si="0"/>
        <v>563499</v>
      </c>
      <c r="F17" s="36">
        <v>353</v>
      </c>
      <c r="G17" s="44">
        <f t="shared" si="1"/>
        <v>302697.5</v>
      </c>
      <c r="H17" s="36">
        <v>711</v>
      </c>
      <c r="I17" s="44">
        <f t="shared" si="2"/>
        <v>189829.89</v>
      </c>
      <c r="J17" s="36">
        <v>0</v>
      </c>
      <c r="K17" s="25">
        <f t="shared" si="3"/>
        <v>0</v>
      </c>
      <c r="L17" s="51">
        <f t="shared" si="4"/>
        <v>0</v>
      </c>
      <c r="M17" s="54">
        <f t="shared" si="5"/>
        <v>1056026.3900000001</v>
      </c>
      <c r="N17" s="10"/>
    </row>
    <row r="18" spans="1:14" s="19" customFormat="1" ht="18" customHeight="1" x14ac:dyDescent="0.35">
      <c r="A18" s="18"/>
      <c r="B18" s="34">
        <v>13</v>
      </c>
      <c r="C18" s="39" t="s">
        <v>18</v>
      </c>
      <c r="D18" s="36">
        <v>68</v>
      </c>
      <c r="E18" s="44">
        <f t="shared" si="0"/>
        <v>250444</v>
      </c>
      <c r="F18" s="36">
        <v>66</v>
      </c>
      <c r="G18" s="44">
        <f t="shared" si="1"/>
        <v>56595</v>
      </c>
      <c r="H18" s="36">
        <v>65</v>
      </c>
      <c r="I18" s="44">
        <f t="shared" si="2"/>
        <v>17354.350000000002</v>
      </c>
      <c r="J18" s="36">
        <v>0</v>
      </c>
      <c r="K18" s="25">
        <f t="shared" si="3"/>
        <v>0</v>
      </c>
      <c r="L18" s="51">
        <f t="shared" si="4"/>
        <v>0</v>
      </c>
      <c r="M18" s="54">
        <f t="shared" si="5"/>
        <v>324393.34999999998</v>
      </c>
    </row>
    <row r="19" spans="1:14" ht="18" customHeight="1" x14ac:dyDescent="0.35">
      <c r="A19" s="1"/>
      <c r="B19" s="30">
        <v>14</v>
      </c>
      <c r="C19" s="38" t="s">
        <v>19</v>
      </c>
      <c r="D19" s="36">
        <v>19</v>
      </c>
      <c r="E19" s="44">
        <f t="shared" si="0"/>
        <v>69977</v>
      </c>
      <c r="F19" s="36">
        <v>202</v>
      </c>
      <c r="G19" s="44">
        <f t="shared" si="1"/>
        <v>173215</v>
      </c>
      <c r="H19" s="36">
        <v>314</v>
      </c>
      <c r="I19" s="44">
        <f t="shared" si="2"/>
        <v>83834.86</v>
      </c>
      <c r="J19" s="36">
        <v>0</v>
      </c>
      <c r="K19" s="25">
        <f t="shared" si="3"/>
        <v>0</v>
      </c>
      <c r="L19" s="51">
        <f t="shared" si="4"/>
        <v>0</v>
      </c>
      <c r="M19" s="54">
        <f t="shared" si="5"/>
        <v>327026.86</v>
      </c>
    </row>
    <row r="20" spans="1:14" ht="18" customHeight="1" x14ac:dyDescent="0.35">
      <c r="A20" s="1"/>
      <c r="B20" s="31">
        <v>15</v>
      </c>
      <c r="C20" s="38" t="s">
        <v>20</v>
      </c>
      <c r="D20" s="36">
        <v>125</v>
      </c>
      <c r="E20" s="44">
        <f t="shared" si="0"/>
        <v>460375</v>
      </c>
      <c r="F20" s="36">
        <v>469</v>
      </c>
      <c r="G20" s="44">
        <f t="shared" si="1"/>
        <v>402167.5</v>
      </c>
      <c r="H20" s="36">
        <v>724</v>
      </c>
      <c r="I20" s="44">
        <f t="shared" si="2"/>
        <v>193300.76</v>
      </c>
      <c r="J20" s="36">
        <v>1140</v>
      </c>
      <c r="K20" s="25">
        <f t="shared" si="3"/>
        <v>38</v>
      </c>
      <c r="L20" s="51">
        <f t="shared" si="4"/>
        <v>232537.19999999998</v>
      </c>
      <c r="M20" s="54">
        <f t="shared" si="5"/>
        <v>1288380.46</v>
      </c>
    </row>
    <row r="21" spans="1:14" ht="18" customHeight="1" x14ac:dyDescent="0.35">
      <c r="A21" s="1"/>
      <c r="B21" s="30">
        <v>16</v>
      </c>
      <c r="C21" s="38" t="s">
        <v>21</v>
      </c>
      <c r="D21" s="36">
        <v>26</v>
      </c>
      <c r="E21" s="44">
        <f t="shared" si="0"/>
        <v>95758</v>
      </c>
      <c r="F21" s="36">
        <v>166</v>
      </c>
      <c r="G21" s="44">
        <f t="shared" si="1"/>
        <v>142345</v>
      </c>
      <c r="H21" s="36">
        <v>263</v>
      </c>
      <c r="I21" s="44">
        <f t="shared" si="2"/>
        <v>70218.37</v>
      </c>
      <c r="J21" s="36">
        <v>0</v>
      </c>
      <c r="K21" s="25">
        <f t="shared" si="3"/>
        <v>0</v>
      </c>
      <c r="L21" s="51">
        <f t="shared" si="4"/>
        <v>0</v>
      </c>
      <c r="M21" s="54">
        <f t="shared" si="5"/>
        <v>308321.37</v>
      </c>
    </row>
    <row r="22" spans="1:14" ht="18" customHeight="1" x14ac:dyDescent="0.35">
      <c r="A22" s="1"/>
      <c r="B22" s="31">
        <v>17</v>
      </c>
      <c r="C22" s="38" t="s">
        <v>22</v>
      </c>
      <c r="D22" s="36">
        <v>134</v>
      </c>
      <c r="E22" s="44">
        <f t="shared" si="0"/>
        <v>493522</v>
      </c>
      <c r="F22" s="36">
        <v>287</v>
      </c>
      <c r="G22" s="44">
        <f t="shared" si="1"/>
        <v>246102.5</v>
      </c>
      <c r="H22" s="36">
        <v>0</v>
      </c>
      <c r="I22" s="44">
        <f t="shared" si="2"/>
        <v>0</v>
      </c>
      <c r="J22" s="36">
        <v>0</v>
      </c>
      <c r="K22" s="25">
        <f t="shared" si="3"/>
        <v>0</v>
      </c>
      <c r="L22" s="51">
        <f t="shared" si="4"/>
        <v>0</v>
      </c>
      <c r="M22" s="54">
        <f t="shared" si="5"/>
        <v>739624.5</v>
      </c>
    </row>
    <row r="23" spans="1:14" ht="18" customHeight="1" x14ac:dyDescent="0.35">
      <c r="A23" s="1"/>
      <c r="B23" s="30">
        <v>18</v>
      </c>
      <c r="C23" s="38" t="s">
        <v>23</v>
      </c>
      <c r="D23" s="36">
        <v>67</v>
      </c>
      <c r="E23" s="44">
        <f t="shared" si="0"/>
        <v>246761</v>
      </c>
      <c r="F23" s="36">
        <v>81</v>
      </c>
      <c r="G23" s="44">
        <f t="shared" si="1"/>
        <v>69457.5</v>
      </c>
      <c r="H23" s="36">
        <v>246</v>
      </c>
      <c r="I23" s="44">
        <f t="shared" si="2"/>
        <v>65679.540000000008</v>
      </c>
      <c r="J23" s="36">
        <v>600</v>
      </c>
      <c r="K23" s="25">
        <f t="shared" si="3"/>
        <v>20</v>
      </c>
      <c r="L23" s="51">
        <f t="shared" si="4"/>
        <v>122388</v>
      </c>
      <c r="M23" s="54">
        <f t="shared" si="5"/>
        <v>504286.04000000004</v>
      </c>
    </row>
    <row r="24" spans="1:14" ht="18" customHeight="1" x14ac:dyDescent="0.35">
      <c r="A24" s="1"/>
      <c r="B24" s="31">
        <v>19</v>
      </c>
      <c r="C24" s="38" t="s">
        <v>24</v>
      </c>
      <c r="D24" s="36">
        <v>94</v>
      </c>
      <c r="E24" s="44">
        <f t="shared" si="0"/>
        <v>346202</v>
      </c>
      <c r="F24" s="36">
        <v>310</v>
      </c>
      <c r="G24" s="44">
        <f t="shared" si="1"/>
        <v>265825</v>
      </c>
      <c r="H24" s="36">
        <v>123</v>
      </c>
      <c r="I24" s="44">
        <f t="shared" si="2"/>
        <v>32839.770000000004</v>
      </c>
      <c r="J24" s="36">
        <v>1320</v>
      </c>
      <c r="K24" s="25">
        <f t="shared" si="3"/>
        <v>44</v>
      </c>
      <c r="L24" s="51">
        <f t="shared" si="4"/>
        <v>269253.59999999998</v>
      </c>
      <c r="M24" s="54">
        <f t="shared" si="5"/>
        <v>914120.37</v>
      </c>
    </row>
    <row r="25" spans="1:14" ht="18" customHeight="1" x14ac:dyDescent="0.35">
      <c r="A25" s="1"/>
      <c r="B25" s="30">
        <v>20</v>
      </c>
      <c r="C25" s="38" t="s">
        <v>25</v>
      </c>
      <c r="D25" s="36">
        <v>19</v>
      </c>
      <c r="E25" s="44">
        <f t="shared" si="0"/>
        <v>69977</v>
      </c>
      <c r="F25" s="36">
        <v>17</v>
      </c>
      <c r="G25" s="44">
        <f t="shared" si="1"/>
        <v>14577.5</v>
      </c>
      <c r="H25" s="36">
        <v>0</v>
      </c>
      <c r="I25" s="44">
        <f t="shared" si="2"/>
        <v>0</v>
      </c>
      <c r="J25" s="36">
        <v>390</v>
      </c>
      <c r="K25" s="25">
        <f t="shared" si="3"/>
        <v>13</v>
      </c>
      <c r="L25" s="51">
        <f t="shared" si="4"/>
        <v>79552.2</v>
      </c>
      <c r="M25" s="54">
        <f t="shared" si="5"/>
        <v>164106.70000000001</v>
      </c>
    </row>
    <row r="26" spans="1:14" ht="18" customHeight="1" x14ac:dyDescent="0.35">
      <c r="A26" s="1"/>
      <c r="B26" s="31">
        <v>21</v>
      </c>
      <c r="C26" s="38" t="s">
        <v>26</v>
      </c>
      <c r="D26" s="36">
        <v>123</v>
      </c>
      <c r="E26" s="44">
        <f t="shared" si="0"/>
        <v>453009</v>
      </c>
      <c r="F26" s="36">
        <v>215</v>
      </c>
      <c r="G26" s="44">
        <f t="shared" si="1"/>
        <v>184362.5</v>
      </c>
      <c r="H26" s="36">
        <v>915</v>
      </c>
      <c r="I26" s="44">
        <f t="shared" si="2"/>
        <v>244295.85</v>
      </c>
      <c r="J26" s="36">
        <v>0</v>
      </c>
      <c r="K26" s="25">
        <f t="shared" si="3"/>
        <v>0</v>
      </c>
      <c r="L26" s="51">
        <f t="shared" si="4"/>
        <v>0</v>
      </c>
      <c r="M26" s="54">
        <f t="shared" si="5"/>
        <v>881667.35</v>
      </c>
    </row>
    <row r="27" spans="1:14" ht="18" customHeight="1" x14ac:dyDescent="0.35">
      <c r="A27" s="1"/>
      <c r="B27" s="30">
        <v>22</v>
      </c>
      <c r="C27" s="38" t="s">
        <v>27</v>
      </c>
      <c r="D27" s="36">
        <v>180</v>
      </c>
      <c r="E27" s="44">
        <f t="shared" si="0"/>
        <v>662940</v>
      </c>
      <c r="F27" s="36">
        <v>302</v>
      </c>
      <c r="G27" s="44">
        <f t="shared" si="1"/>
        <v>258965</v>
      </c>
      <c r="H27" s="36">
        <v>327</v>
      </c>
      <c r="I27" s="44">
        <f t="shared" si="2"/>
        <v>87305.73</v>
      </c>
      <c r="J27" s="36">
        <v>690</v>
      </c>
      <c r="K27" s="25">
        <f t="shared" si="3"/>
        <v>23</v>
      </c>
      <c r="L27" s="51">
        <f t="shared" si="4"/>
        <v>140746.19999999998</v>
      </c>
      <c r="M27" s="54">
        <f t="shared" si="5"/>
        <v>1149956.93</v>
      </c>
    </row>
    <row r="28" spans="1:14" ht="18" customHeight="1" x14ac:dyDescent="0.35">
      <c r="A28" s="1"/>
      <c r="B28" s="31">
        <v>23</v>
      </c>
      <c r="C28" s="38" t="s">
        <v>28</v>
      </c>
      <c r="D28" s="36">
        <v>62</v>
      </c>
      <c r="E28" s="44">
        <f t="shared" si="0"/>
        <v>228346</v>
      </c>
      <c r="F28" s="36">
        <v>329</v>
      </c>
      <c r="G28" s="44">
        <f t="shared" si="1"/>
        <v>282117.5</v>
      </c>
      <c r="H28" s="36">
        <v>351</v>
      </c>
      <c r="I28" s="44">
        <f t="shared" si="2"/>
        <v>93713.49</v>
      </c>
      <c r="J28" s="36">
        <v>960</v>
      </c>
      <c r="K28" s="25">
        <f t="shared" si="3"/>
        <v>32</v>
      </c>
      <c r="L28" s="51">
        <f t="shared" si="4"/>
        <v>195820.79999999999</v>
      </c>
      <c r="M28" s="54">
        <f t="shared" si="5"/>
        <v>799997.79</v>
      </c>
    </row>
    <row r="29" spans="1:14" ht="18" customHeight="1" x14ac:dyDescent="0.35">
      <c r="A29" s="1"/>
      <c r="B29" s="30">
        <v>24</v>
      </c>
      <c r="C29" s="38" t="s">
        <v>29</v>
      </c>
      <c r="D29" s="36">
        <v>75</v>
      </c>
      <c r="E29" s="44">
        <f t="shared" si="0"/>
        <v>276225</v>
      </c>
      <c r="F29" s="36">
        <v>294</v>
      </c>
      <c r="G29" s="44">
        <f t="shared" si="1"/>
        <v>252105</v>
      </c>
      <c r="H29" s="36">
        <v>126</v>
      </c>
      <c r="I29" s="44">
        <f t="shared" si="2"/>
        <v>33640.74</v>
      </c>
      <c r="J29" s="36">
        <v>420</v>
      </c>
      <c r="K29" s="25">
        <f t="shared" si="3"/>
        <v>14</v>
      </c>
      <c r="L29" s="51">
        <f t="shared" si="4"/>
        <v>85671.599999999991</v>
      </c>
      <c r="M29" s="54">
        <f t="shared" si="5"/>
        <v>647642.34</v>
      </c>
    </row>
    <row r="30" spans="1:14" ht="18" customHeight="1" x14ac:dyDescent="0.35">
      <c r="A30" s="1"/>
      <c r="B30" s="31">
        <v>25</v>
      </c>
      <c r="C30" s="38" t="s">
        <v>30</v>
      </c>
      <c r="D30" s="36">
        <v>473</v>
      </c>
      <c r="E30" s="44">
        <f t="shared" si="0"/>
        <v>1742059</v>
      </c>
      <c r="F30" s="36">
        <v>843</v>
      </c>
      <c r="G30" s="44">
        <f t="shared" si="1"/>
        <v>722872.5</v>
      </c>
      <c r="H30" s="36">
        <v>601</v>
      </c>
      <c r="I30" s="44">
        <f t="shared" si="2"/>
        <v>160460.99000000002</v>
      </c>
      <c r="J30" s="36">
        <v>90</v>
      </c>
      <c r="K30" s="25">
        <f t="shared" si="3"/>
        <v>3</v>
      </c>
      <c r="L30" s="51">
        <f t="shared" si="4"/>
        <v>18358.2</v>
      </c>
      <c r="M30" s="54">
        <f t="shared" si="5"/>
        <v>2643750.6900000004</v>
      </c>
    </row>
    <row r="31" spans="1:14" ht="21" customHeight="1" thickBot="1" x14ac:dyDescent="0.4">
      <c r="A31" s="1"/>
      <c r="B31" s="35">
        <v>26</v>
      </c>
      <c r="C31" s="41" t="s">
        <v>31</v>
      </c>
      <c r="D31" s="47">
        <v>0</v>
      </c>
      <c r="E31" s="45">
        <f t="shared" si="0"/>
        <v>0</v>
      </c>
      <c r="F31" s="47">
        <v>0</v>
      </c>
      <c r="G31" s="45">
        <f t="shared" si="1"/>
        <v>0</v>
      </c>
      <c r="H31" s="47">
        <v>466</v>
      </c>
      <c r="I31" s="45">
        <f t="shared" si="2"/>
        <v>124417.34000000001</v>
      </c>
      <c r="J31" s="47">
        <v>300</v>
      </c>
      <c r="K31" s="25">
        <f t="shared" si="3"/>
        <v>10</v>
      </c>
      <c r="L31" s="52">
        <f t="shared" si="4"/>
        <v>61194</v>
      </c>
      <c r="M31" s="55">
        <f t="shared" si="5"/>
        <v>185611.34000000003</v>
      </c>
    </row>
    <row r="32" spans="1:14" ht="27.75" customHeight="1" thickBot="1" x14ac:dyDescent="0.4">
      <c r="A32" s="11"/>
      <c r="B32" s="67" t="s">
        <v>32</v>
      </c>
      <c r="C32" s="57"/>
      <c r="D32" s="48">
        <f>SUM(D6:D31)</f>
        <v>3216</v>
      </c>
      <c r="E32" s="46">
        <f t="shared" si="0"/>
        <v>11844528</v>
      </c>
      <c r="F32" s="48">
        <f t="shared" ref="F32" si="6">SUM(F6:F31)</f>
        <v>9101</v>
      </c>
      <c r="G32" s="46">
        <f t="shared" si="1"/>
        <v>7804107.5</v>
      </c>
      <c r="H32" s="48">
        <f t="shared" ref="H32:J32" si="7">SUM(H6:H31)</f>
        <v>8889</v>
      </c>
      <c r="I32" s="46">
        <f t="shared" si="2"/>
        <v>2373274.11</v>
      </c>
      <c r="J32" s="48">
        <f t="shared" si="7"/>
        <v>8640</v>
      </c>
      <c r="K32" s="49">
        <f>SUM(SUM(K6:K31))</f>
        <v>288</v>
      </c>
      <c r="L32" s="46">
        <f t="shared" si="4"/>
        <v>1762387.2</v>
      </c>
      <c r="M32" s="50">
        <f t="shared" si="5"/>
        <v>23784296.809999999</v>
      </c>
    </row>
    <row r="33" spans="1:29" ht="17.25" customHeight="1" x14ac:dyDescent="0.35">
      <c r="A33" s="12"/>
      <c r="B33" s="12"/>
      <c r="C33" s="13"/>
      <c r="D33" s="13"/>
      <c r="E33" s="13"/>
      <c r="F33" s="13"/>
      <c r="G33" s="13"/>
      <c r="H33" s="13"/>
      <c r="I33" s="13"/>
      <c r="J33" s="13"/>
      <c r="K33" s="13"/>
      <c r="L33" s="13"/>
      <c r="M33" s="14"/>
    </row>
    <row r="34" spans="1:29" ht="17.25" customHeight="1" x14ac:dyDescent="0.35">
      <c r="A34" s="12"/>
      <c r="B34" s="12"/>
      <c r="C34" s="13"/>
      <c r="D34" s="13"/>
      <c r="E34" s="13"/>
      <c r="F34" s="13"/>
      <c r="G34" s="13"/>
      <c r="H34" s="13"/>
      <c r="I34" s="13"/>
      <c r="J34" s="13"/>
      <c r="K34" s="13"/>
      <c r="L34" s="13"/>
      <c r="M34" s="14"/>
    </row>
    <row r="35" spans="1:29" ht="69.75" customHeight="1" x14ac:dyDescent="0.35">
      <c r="A35" s="15"/>
      <c r="B35" s="68" t="s">
        <v>33</v>
      </c>
      <c r="C35" s="58"/>
      <c r="D35" s="6"/>
      <c r="E35" s="6"/>
      <c r="F35" s="6"/>
      <c r="G35" s="6"/>
      <c r="H35" s="6"/>
      <c r="I35" s="6"/>
      <c r="J35" s="6"/>
      <c r="K35" s="6"/>
      <c r="L35" s="6"/>
      <c r="M35" s="16" t="s">
        <v>34</v>
      </c>
      <c r="N35" s="17"/>
      <c r="O35" s="17"/>
      <c r="P35" s="17"/>
      <c r="Q35" s="17"/>
      <c r="R35" s="17"/>
      <c r="S35" s="17"/>
      <c r="T35" s="17"/>
      <c r="U35" s="17"/>
      <c r="V35" s="17"/>
      <c r="W35" s="17"/>
      <c r="X35" s="17"/>
      <c r="Y35" s="17"/>
      <c r="Z35" s="17"/>
      <c r="AA35" s="17"/>
      <c r="AB35" s="17"/>
      <c r="AC35" s="17"/>
    </row>
    <row r="36" spans="1:29" ht="14.25" customHeight="1" x14ac:dyDescent="0.35"/>
    <row r="37" spans="1:29" ht="14.25" customHeight="1" x14ac:dyDescent="0.35"/>
    <row r="38" spans="1:29" ht="14.25" customHeight="1" x14ac:dyDescent="0.35"/>
    <row r="39" spans="1:29" ht="14.25" customHeight="1" x14ac:dyDescent="0.35"/>
    <row r="40" spans="1:29" ht="14.25" customHeight="1" x14ac:dyDescent="0.35"/>
    <row r="41" spans="1:29" ht="14.25" customHeight="1" x14ac:dyDescent="0.35"/>
    <row r="42" spans="1:29" ht="14.25" customHeight="1" x14ac:dyDescent="0.35"/>
    <row r="43" spans="1:29" ht="14.25" customHeight="1" x14ac:dyDescent="0.35"/>
    <row r="44" spans="1:29" ht="14.25" customHeight="1" x14ac:dyDescent="0.35"/>
    <row r="45" spans="1:29" ht="14.25" customHeight="1" x14ac:dyDescent="0.35"/>
    <row r="46" spans="1:29" ht="14.25" customHeight="1" x14ac:dyDescent="0.35"/>
    <row r="47" spans="1:29" ht="14.25" customHeight="1" x14ac:dyDescent="0.35"/>
    <row r="48" spans="1:29"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0">
    <mergeCell ref="B32:C32"/>
    <mergeCell ref="B35:C35"/>
    <mergeCell ref="D3:E3"/>
    <mergeCell ref="F3:G3"/>
    <mergeCell ref="H3:I3"/>
    <mergeCell ref="B2:M2"/>
    <mergeCell ref="B3:B4"/>
    <mergeCell ref="C3:C4"/>
    <mergeCell ref="M3:M4"/>
    <mergeCell ref="J3:L3"/>
  </mergeCells>
  <pageMargins left="0.7" right="0.7" top="0.75" bottom="0.75" header="0" footer="0"/>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2024-04-10T13:35:48Z</cp:lastPrinted>
  <dcterms:created xsi:type="dcterms:W3CDTF">2021-10-04T14:29:35Z</dcterms:created>
  <dcterms:modified xsi:type="dcterms:W3CDTF">2024-04-10T13:35:56Z</dcterms:modified>
</cp:coreProperties>
</file>