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Дитяча гемофілія\363-Р\"/>
    </mc:Choice>
  </mc:AlternateContent>
  <xr:revisionPtr revIDLastSave="0" documentId="13_ncr:1_{31F97BCB-3BE9-4D6C-BE09-A65C6790A8AB}"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Розподіл!$A$1:$N$36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xWUJljh3tKlAMs0HMcIgMu4dolqEiuBIxHBnsRWoSEk="/>
    </ext>
  </extLst>
</workbook>
</file>

<file path=xl/calcChain.xml><?xml version="1.0" encoding="utf-8"?>
<calcChain xmlns="http://schemas.openxmlformats.org/spreadsheetml/2006/main">
  <c r="N8" i="1" l="1"/>
  <c r="N9" i="1"/>
  <c r="N10" i="1"/>
  <c r="N11" i="1"/>
  <c r="N12" i="1"/>
  <c r="N13" i="1"/>
  <c r="N14" i="1"/>
  <c r="N15" i="1"/>
  <c r="N16" i="1"/>
  <c r="N17" i="1"/>
  <c r="N18" i="1"/>
  <c r="N19" i="1"/>
  <c r="N20" i="1"/>
  <c r="N21" i="1"/>
  <c r="N22" i="1"/>
  <c r="N23" i="1"/>
  <c r="N24" i="1"/>
  <c r="N25" i="1"/>
  <c r="N26" i="1"/>
  <c r="N27" i="1"/>
  <c r="N28" i="1"/>
  <c r="N29" i="1"/>
  <c r="N30" i="1"/>
  <c r="N31" i="1"/>
  <c r="N32" i="1"/>
  <c r="N33" i="1"/>
  <c r="N7" i="1"/>
  <c r="L33" i="1"/>
  <c r="J33" i="1"/>
  <c r="K33" i="1" s="1"/>
  <c r="H33" i="1"/>
  <c r="I33" i="1" s="1"/>
  <c r="F33" i="1"/>
  <c r="M8" i="1"/>
  <c r="M9" i="1"/>
  <c r="M10" i="1"/>
  <c r="M11" i="1"/>
  <c r="M12" i="1"/>
  <c r="M13" i="1"/>
  <c r="M14" i="1"/>
  <c r="M15" i="1"/>
  <c r="M16" i="1"/>
  <c r="M17" i="1"/>
  <c r="M18" i="1"/>
  <c r="M19" i="1"/>
  <c r="M20" i="1"/>
  <c r="M21" i="1"/>
  <c r="M22" i="1"/>
  <c r="M23" i="1"/>
  <c r="M24" i="1"/>
  <c r="M25" i="1"/>
  <c r="M26" i="1"/>
  <c r="M27" i="1"/>
  <c r="M28" i="1"/>
  <c r="M29" i="1"/>
  <c r="M30" i="1"/>
  <c r="M31" i="1"/>
  <c r="M32" i="1"/>
  <c r="M33" i="1"/>
  <c r="M7" i="1"/>
  <c r="K8" i="1"/>
  <c r="K9" i="1"/>
  <c r="K10" i="1"/>
  <c r="K11" i="1"/>
  <c r="K12" i="1"/>
  <c r="K13" i="1"/>
  <c r="K14" i="1"/>
  <c r="K15" i="1"/>
  <c r="K16" i="1"/>
  <c r="K17" i="1"/>
  <c r="K18" i="1"/>
  <c r="K19" i="1"/>
  <c r="K20" i="1"/>
  <c r="K21" i="1"/>
  <c r="K22" i="1"/>
  <c r="K23" i="1"/>
  <c r="K24" i="1"/>
  <c r="K25" i="1"/>
  <c r="K26" i="1"/>
  <c r="K27" i="1"/>
  <c r="K28" i="1"/>
  <c r="K29" i="1"/>
  <c r="K30" i="1"/>
  <c r="K31" i="1"/>
  <c r="K32" i="1"/>
  <c r="K7" i="1"/>
  <c r="I8" i="1"/>
  <c r="I9" i="1"/>
  <c r="I10" i="1"/>
  <c r="I11" i="1"/>
  <c r="I12" i="1"/>
  <c r="I13" i="1"/>
  <c r="I14" i="1"/>
  <c r="I15" i="1"/>
  <c r="I16" i="1"/>
  <c r="I17" i="1"/>
  <c r="I18" i="1"/>
  <c r="I19" i="1"/>
  <c r="I20" i="1"/>
  <c r="I21" i="1"/>
  <c r="I22" i="1"/>
  <c r="I23" i="1"/>
  <c r="I24" i="1"/>
  <c r="I25" i="1"/>
  <c r="I26" i="1"/>
  <c r="I27" i="1"/>
  <c r="I28" i="1"/>
  <c r="I29" i="1"/>
  <c r="I30" i="1"/>
  <c r="I31" i="1"/>
  <c r="I32" i="1"/>
  <c r="I7" i="1"/>
  <c r="G8" i="1"/>
  <c r="G9" i="1"/>
  <c r="G10" i="1"/>
  <c r="G11" i="1"/>
  <c r="G12" i="1"/>
  <c r="G13" i="1"/>
  <c r="G14" i="1"/>
  <c r="G15" i="1"/>
  <c r="G16" i="1"/>
  <c r="G17" i="1"/>
  <c r="G18" i="1"/>
  <c r="G19" i="1"/>
  <c r="G20" i="1"/>
  <c r="G21" i="1"/>
  <c r="G22" i="1"/>
  <c r="G23" i="1"/>
  <c r="G24" i="1"/>
  <c r="G25" i="1"/>
  <c r="G26" i="1"/>
  <c r="G27" i="1"/>
  <c r="G28" i="1"/>
  <c r="G29" i="1"/>
  <c r="G30" i="1"/>
  <c r="G31" i="1"/>
  <c r="G32" i="1"/>
  <c r="G33" i="1"/>
  <c r="G7" i="1"/>
  <c r="E8" i="1"/>
  <c r="E9" i="1"/>
  <c r="E10" i="1"/>
  <c r="E11" i="1"/>
  <c r="E12" i="1"/>
  <c r="E13" i="1"/>
  <c r="E14" i="1"/>
  <c r="E15" i="1"/>
  <c r="E16" i="1"/>
  <c r="E17" i="1"/>
  <c r="E18" i="1"/>
  <c r="E19" i="1"/>
  <c r="E20" i="1"/>
  <c r="E21" i="1"/>
  <c r="E22" i="1"/>
  <c r="E23" i="1"/>
  <c r="E24" i="1"/>
  <c r="E25" i="1"/>
  <c r="E26" i="1"/>
  <c r="E27" i="1"/>
  <c r="E28" i="1"/>
  <c r="E29" i="1"/>
  <c r="E30" i="1"/>
  <c r="E31" i="1"/>
  <c r="E32" i="1"/>
  <c r="E7" i="1"/>
  <c r="D33" i="1" l="1"/>
  <c r="E33" i="1" s="1"/>
</calcChain>
</file>

<file path=xl/sharedStrings.xml><?xml version="1.0" encoding="utf-8"?>
<sst xmlns="http://schemas.openxmlformats.org/spreadsheetml/2006/main" count="52" uniqueCount="45">
  <si>
    <t>Розподіл лікарських засобів для забезпечення дітей, хворих на гемофілію типів А або В або хворобу Віллебранда,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дітей, хворих на гемофілію типів А або В або хворобу Віллебранда»</t>
  </si>
  <si>
    <t>№ з/п</t>
  </si>
  <si>
    <t>Адміністративно-
територіальні одиниці</t>
  </si>
  <si>
    <t xml:space="preserve">Загальна вартість, грн </t>
  </si>
  <si>
    <t>к-сть флаконів (порошок та розчинник для розчину для ін'єкцій)</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</si>
  <si>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</si>
  <si>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</si>
  <si>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</si>
  <si>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</si>
  <si>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</si>
  <si>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</si>
  <si>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</si>
  <si>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</si>
  <si>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</si>
  <si>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</si>
  <si>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</si>
  <si>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</si>
  <si>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</si>
  <si>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</si>
  <si>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</si>
  <si>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</si>
  <si>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</si>
  <si>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</si>
  <si>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</si>
  <si>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</si>
  <si>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</si>
  <si>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</si>
  <si>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</si>
  <si>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</si>
  <si>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</si>
  <si>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</si>
  <si>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t>
  </si>
  <si>
    <t>Всього</t>
  </si>
  <si>
    <t>Генеральний директор</t>
  </si>
  <si>
    <t>Едем АДАМАНОВ</t>
  </si>
  <si>
    <t>Для лікування дітей з інгібіторною формою гемофілії типу A або B</t>
  </si>
  <si>
    <t>к-сть флаконів (порошок та розчинник для розчину для ін'єкцій по 100 МО/мл</t>
  </si>
  <si>
    <r>
      <rPr>
        <b/>
        <sz val="11"/>
        <rFont val="Times New Roman"/>
        <family val="1"/>
        <charset val="204"/>
      </rPr>
      <t xml:space="preserve">ВІЛАТЕ 500 МО
порошок та розчинник для розчину для ін'єкцій по 100 МО/мл; Картонна коробка № 1: по 1 флакону з порошком для приготування розчину для ін’єкцій (500 МО). Картонна коробка № 2: по 1 флакону з розчинником (вода для ін’єкцій з 0,1 % полісорбатом 80) по 5 мл разом з комплектом для внутрішньовенного введення, 2 просочені спиртом тампони. Комплект для внутрішньовенного введення складається з: 1 шприц одноразовий, 1 комплект для перенесення, 1 комплект для інфузій. Картонна коробка № 1 та картонна коробка № 2 об’єднуються між собою пластиковою плівкою.
</t>
    </r>
    <r>
      <rPr>
        <sz val="11"/>
        <rFont val="Times New Roman"/>
        <family val="1"/>
        <charset val="204"/>
      </rPr>
      <t xml:space="preserve">
</t>
    </r>
    <r>
      <rPr>
        <b/>
        <sz val="11"/>
        <rFont val="Times New Roman"/>
        <family val="1"/>
        <charset val="204"/>
      </rPr>
      <t>(Фактор коагуляції крові людини VIII та фактор Віллебранда людини (із співвідношенням факторів 1 до 1 і більше), 500 МО)
Виробник: Октафарма Фармацевтика Продуктіонсгес м.б.Х., Австрія;
Ціна за флакон (порошок та розчинник для розчину для ін'єкцій по 100 МО/мл) - 7 285,00 грн
(mnn id: 14403)</t>
    </r>
  </si>
  <si>
    <r>
      <rPr>
        <b/>
        <sz val="11"/>
        <rFont val="Times New Roman"/>
        <family val="1"/>
        <charset val="204"/>
      </rPr>
      <t xml:space="preserve">ВІЛАТЕ 1000 МО
порошок та розчинник для розчину для ін'єкцій по 100 МО/мл; Картонна коробка № 1: по 1 флакону з порошком для приготування розчину для ін’єкцій (1000 МО). Картонна коробка № 2: по 1 флакону з розчинником (вода для ін’єкцій з 0,1 % полісорбатом 80) по 10 мл разом з комплектом для внутрішньовенного введення, 2 просочені спиртом тампони. Комплект для внутрішньовенного введення складається з: 1 шприц одноразовий, 1 комплект для перенесення, 1 комплект для інфузій. Картонна коробка № 1 та картонна коробка № 2 об’єднуються між собою пластиковою плівкою.
</t>
    </r>
    <r>
      <rPr>
        <sz val="11"/>
        <rFont val="Times New Roman"/>
        <family val="1"/>
        <charset val="204"/>
      </rPr>
      <t xml:space="preserve">
</t>
    </r>
    <r>
      <rPr>
        <b/>
        <sz val="11"/>
        <rFont val="Times New Roman"/>
        <family val="1"/>
        <charset val="204"/>
      </rPr>
      <t>(Фактор коагуляції крові людини VIII та фактор Віллебранда людини (із співвідношенням факторів 1 до 1 і більше),1000 МО)
Виробник: Октафарма Фармацевтика Продуктіонсгес м.б.Х., Австрія;
Ціна за флакон (порошок та розчинник для розчину для ін'єкцій ) - 14 570,00 грн
(mnn id: 14404)</t>
    </r>
  </si>
  <si>
    <r>
      <rPr>
        <b/>
        <sz val="11"/>
        <rFont val="Times New Roman"/>
        <family val="1"/>
        <charset val="204"/>
      </rPr>
      <t xml:space="preserve">НОВОЕЙТ®
порошок для розчину для ін`єкцій, по 1000 МО; по 1 флакону з порошком у комплекті з розчинником (0,9 % розчин натрію хлориду) по 4 мл у попередньо наповненому шприці, штоком поршня та перехідником для флакона в індивідуальній упаковці в картонній коробці
</t>
    </r>
    <r>
      <rPr>
        <sz val="11"/>
        <rFont val="Times New Roman"/>
        <family val="1"/>
        <charset val="204"/>
      </rPr>
      <t xml:space="preserve">
</t>
    </r>
    <r>
      <rPr>
        <b/>
        <sz val="11"/>
        <rFont val="Times New Roman"/>
        <family val="1"/>
        <charset val="204"/>
      </rPr>
      <t>(Фактор коагуляції крові людини VIII (рекомбінантний), 1000 МО)
Виробник: А/Т Ново Нордіск, Данія;
Ціна за флакон (порошок та розчинник для розчину для ін'єкцій) - 2 550,00 грн
(mnn id: 14394)</t>
    </r>
  </si>
  <si>
    <r>
      <rPr>
        <b/>
        <sz val="11"/>
        <rFont val="Times New Roman"/>
        <family val="1"/>
        <charset val="204"/>
      </rPr>
      <t xml:space="preserve">НОВОЕЙТ®
порошок для розчину для ін`єкцій, по 500 МО; по 1 флакону з порошком у комплекті з розчинником (0,9 % розчин натрію хлориду) по 4 мл у попередньо наповненому шприці, штоком поршня та перехідником для флакона в індивідуальній упаковці в картонній коробці
</t>
    </r>
    <r>
      <rPr>
        <sz val="11"/>
        <rFont val="Times New Roman"/>
        <family val="1"/>
        <charset val="204"/>
      </rPr>
      <t xml:space="preserve">
</t>
    </r>
    <r>
      <rPr>
        <b/>
        <sz val="11"/>
        <rFont val="Times New Roman"/>
        <family val="1"/>
        <charset val="204"/>
      </rPr>
      <t>(Фактор коагуляції крові людини VIII (рекомбінантний), 500 МО)
Виробник: А/Т Ново Нордіск, Данія;
Ціна за флакон (порошок та розчинник для розчину для ін'єкцій) - 1 275,00 грн
(mnn id: 14393)</t>
    </r>
  </si>
  <si>
    <r>
      <rPr>
        <b/>
        <sz val="11"/>
        <rFont val="Times New Roman"/>
        <family val="1"/>
        <charset val="204"/>
      </rPr>
      <t xml:space="preserve">НОВОСЕВЕН
</t>
    </r>
    <r>
      <rPr>
        <sz val="11"/>
        <rFont val="Times New Roman"/>
        <family val="1"/>
        <charset val="204"/>
      </rPr>
      <t xml:space="preserve">
  порошок ліофілізований для приготування розчину для ін'єкцій по 2 мг (100 КМО), 1 скляний флакон з ліофілізованим порошком у комплекті з 1 попередньо заповненим шприцом, який містить 2 мл розчинника (гістидин, вода для ін'єкцій), штоком поршня, перехідником для флакона в індивідуальній упаковці у картонній коробціі
</t>
    </r>
    <r>
      <rPr>
        <b/>
        <sz val="11"/>
        <rFont val="Times New Roman"/>
        <family val="1"/>
        <charset val="204"/>
      </rPr>
      <t>(Ептаког-альфа активований( рекомбінантий фактор згортання крові VIIа) 2 мг( 100 КМО) )
Виробник: А/Т Ново Нордіск, Данiя;
Ціна за флакон (порошок ліофілізований для приготування розчину для ін'єкцій) - 43 000,00 грн
(mnn id: 14406)</t>
    </r>
  </si>
  <si>
    <t>Для лікування дітей з гемофілією типу А</t>
  </si>
  <si>
    <t>Для лікування та профілактики дітей з хворобою Віллебранда 3-го типу</t>
  </si>
  <si>
    <t>ЗАТВЕРДЖЕНО
наказ державного підприємства 
«Медичні закупівлі України»
від 18 квітня 2024 року №363-Р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</si>
</sst>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sz val="11"/>
      <color theme="1"/>
      <name val="Calibri"/>
      <family val="2"/>
      <charset val="204"/>
    </font>
    <font>
      <sz val="11"/>
      <color theme="1"/>
      <name val="Calibri"/>
      <family val="2"/>
      <charset val="204"/>
      <scheme val="minor"/>
    </font>
    <font>
      <b/>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6"/>
      <color theme="1"/>
      <name val="Arimo"/>
    </font>
    <font>
      <sz val="16"/>
      <color theme="1"/>
      <name val="Calibri"/>
      <family val="2"/>
      <charset val="204"/>
    </font>
    <font>
      <sz val="11"/>
      <name val="Times New Roman"/>
      <family val="1"/>
      <charset val="204"/>
    </font>
    <font>
      <b/>
      <sz val="14"/>
      <name val="Times New Roman"/>
      <family val="1"/>
      <charset val="204"/>
    </font>
    <font>
      <b/>
      <sz val="11"/>
      <name val="Times New Roman"/>
      <family val="1"/>
      <charset val="204"/>
    </font>
    <font>
      <b/>
      <sz val="14"/>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38">
    <border>
      <left/>
      <right/>
      <top/>
      <bottom/>
      <diagonal/>
    </border>
    <border>
      <left/>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right/>
      <top/>
      <bottom/>
      <diagonal/>
    </border>
    <border>
      <left/>
      <right/>
      <top/>
      <bottom/>
      <diagonal/>
    </border>
    <border>
      <left/>
      <right/>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diagonal/>
    </border>
    <border>
      <left/>
      <right style="medium">
        <color indexed="64"/>
      </right>
      <top style="medium">
        <color indexed="64"/>
      </top>
      <bottom style="medium">
        <color indexed="64"/>
      </bottom>
      <diagonal/>
    </border>
    <border>
      <left style="thin">
        <color rgb="FF000000"/>
      </left>
      <right/>
      <top/>
      <bottom style="thin">
        <color rgb="FF000000"/>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s>
  <cellStyleXfs count="1">
    <xf numFmtId="0" fontId="0" fillId="0" borderId="0"/>
  </cellStyleXfs>
  <cellXfs count="96">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0" borderId="6"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1" fontId="6" fillId="0" borderId="3" xfId="0" applyNumberFormat="1" applyFont="1" applyBorder="1" applyAlignment="1">
      <alignment horizontal="center" vertical="center" wrapText="1"/>
    </xf>
    <xf numFmtId="1" fontId="6" fillId="0" borderId="4" xfId="0" applyNumberFormat="1" applyFont="1" applyBorder="1" applyAlignment="1">
      <alignment horizontal="center" vertical="center" wrapText="1"/>
    </xf>
    <xf numFmtId="0" fontId="1" fillId="0" borderId="12" xfId="0" applyFont="1" applyBorder="1" applyAlignment="1">
      <alignment horizontal="center" vertical="center"/>
    </xf>
    <xf numFmtId="0" fontId="4" fillId="0" borderId="12" xfId="0" applyFont="1" applyBorder="1" applyAlignment="1">
      <alignment horizontal="left" vertical="center" wrapText="1"/>
    </xf>
    <xf numFmtId="3" fontId="1" fillId="2" borderId="14"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0" fontId="1" fillId="0" borderId="17" xfId="0" applyFont="1" applyBorder="1" applyAlignment="1">
      <alignment horizontal="center" vertical="center"/>
    </xf>
    <xf numFmtId="0" fontId="4" fillId="0" borderId="17" xfId="0" applyFont="1" applyBorder="1" applyAlignment="1">
      <alignment horizontal="left" vertical="center" wrapText="1"/>
    </xf>
    <xf numFmtId="0" fontId="1" fillId="0" borderId="18" xfId="0" applyFont="1" applyBorder="1" applyAlignment="1">
      <alignment horizontal="center" vertical="center"/>
    </xf>
    <xf numFmtId="0" fontId="1" fillId="2" borderId="1" xfId="0" applyFont="1" applyFill="1" applyBorder="1" applyAlignment="1">
      <alignment horizontal="center" vertical="center"/>
    </xf>
    <xf numFmtId="0" fontId="1" fillId="2" borderId="17" xfId="0" applyFont="1" applyFill="1" applyBorder="1" applyAlignment="1">
      <alignment horizontal="center" vertical="center"/>
    </xf>
    <xf numFmtId="0" fontId="4" fillId="2" borderId="17" xfId="0" applyFont="1" applyFill="1" applyBorder="1" applyAlignment="1">
      <alignment horizontal="left" vertical="center" wrapText="1"/>
    </xf>
    <xf numFmtId="0" fontId="7" fillId="2" borderId="1" xfId="0" applyFont="1" applyFill="1" applyBorder="1"/>
    <xf numFmtId="0" fontId="11"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0" fontId="12" fillId="2" borderId="1" xfId="0" applyFont="1" applyFill="1" applyBorder="1" applyAlignment="1">
      <alignment horizontal="left" wrapText="1"/>
    </xf>
    <xf numFmtId="4" fontId="12" fillId="2" borderId="1" xfId="0" applyNumberFormat="1" applyFont="1" applyFill="1" applyBorder="1" applyAlignment="1">
      <alignment horizontal="right" wrapText="1"/>
    </xf>
    <xf numFmtId="0" fontId="13" fillId="0" borderId="0" xfId="0" applyFont="1"/>
    <xf numFmtId="0" fontId="14" fillId="0" borderId="0" xfId="0" applyFont="1"/>
    <xf numFmtId="0" fontId="1" fillId="3" borderId="1" xfId="0" applyFont="1" applyFill="1" applyBorder="1" applyAlignment="1">
      <alignment horizontal="center" vertical="center"/>
    </xf>
    <xf numFmtId="0" fontId="1" fillId="3" borderId="17" xfId="0" applyFont="1" applyFill="1" applyBorder="1" applyAlignment="1">
      <alignment horizontal="center" vertical="center"/>
    </xf>
    <xf numFmtId="0" fontId="4" fillId="3" borderId="17" xfId="0" applyFont="1" applyFill="1" applyBorder="1" applyAlignment="1">
      <alignment horizontal="left" vertical="center" wrapText="1"/>
    </xf>
    <xf numFmtId="0" fontId="7" fillId="3" borderId="1" xfId="0" applyFont="1" applyFill="1" applyBorder="1"/>
    <xf numFmtId="0" fontId="0" fillId="4" borderId="0" xfId="0" applyFill="1"/>
    <xf numFmtId="0" fontId="1" fillId="3" borderId="0" xfId="0" applyFont="1" applyFill="1" applyAlignment="1">
      <alignment horizontal="center" vertical="center"/>
    </xf>
    <xf numFmtId="0" fontId="1" fillId="3" borderId="18" xfId="0" applyFont="1" applyFill="1" applyBorder="1" applyAlignment="1">
      <alignment horizontal="center" vertical="center"/>
    </xf>
    <xf numFmtId="0" fontId="8" fillId="3" borderId="0" xfId="0" applyFont="1" applyFill="1"/>
    <xf numFmtId="0" fontId="1" fillId="3" borderId="16" xfId="0" applyFont="1" applyFill="1" applyBorder="1" applyAlignment="1">
      <alignment horizontal="center" vertical="center"/>
    </xf>
    <xf numFmtId="0" fontId="1" fillId="4" borderId="0" xfId="0" applyFont="1" applyFill="1" applyAlignment="1">
      <alignment horizontal="center" vertical="center"/>
    </xf>
    <xf numFmtId="0" fontId="1" fillId="4" borderId="17" xfId="0" applyFont="1" applyFill="1" applyBorder="1" applyAlignment="1">
      <alignment horizontal="center" vertical="center"/>
    </xf>
    <xf numFmtId="0" fontId="4" fillId="4" borderId="17" xfId="0" applyFont="1" applyFill="1" applyBorder="1" applyAlignment="1">
      <alignment horizontal="left" vertical="center" wrapText="1"/>
    </xf>
    <xf numFmtId="0" fontId="1" fillId="4" borderId="18" xfId="0" applyFont="1" applyFill="1" applyBorder="1" applyAlignment="1">
      <alignment horizontal="center" vertical="center"/>
    </xf>
    <xf numFmtId="0" fontId="9" fillId="4" borderId="0" xfId="0" applyFont="1" applyFill="1"/>
    <xf numFmtId="0" fontId="1" fillId="4" borderId="5" xfId="0" applyFont="1" applyFill="1" applyBorder="1" applyAlignment="1">
      <alignment horizontal="center" vertical="center"/>
    </xf>
    <xf numFmtId="0" fontId="10" fillId="4" borderId="0" xfId="0" applyFont="1" applyFill="1" applyAlignment="1">
      <alignment horizontal="left" vertical="center" wrapText="1"/>
    </xf>
    <xf numFmtId="0" fontId="1" fillId="4" borderId="22" xfId="0" applyFont="1" applyFill="1" applyBorder="1" applyAlignment="1">
      <alignment horizontal="center" vertical="center"/>
    </xf>
    <xf numFmtId="0" fontId="4" fillId="4" borderId="10" xfId="0" applyFont="1" applyFill="1" applyBorder="1" applyAlignment="1">
      <alignment horizontal="left" vertical="center" wrapText="1"/>
    </xf>
    <xf numFmtId="4" fontId="1" fillId="2" borderId="21" xfId="0" applyNumberFormat="1" applyFont="1" applyFill="1" applyBorder="1" applyAlignment="1">
      <alignment horizontal="center" vertical="center" wrapText="1"/>
    </xf>
    <xf numFmtId="4" fontId="4" fillId="2" borderId="26" xfId="0" applyNumberFormat="1" applyFont="1" applyFill="1" applyBorder="1" applyAlignment="1">
      <alignment horizontal="center" vertical="center" wrapText="1"/>
    </xf>
    <xf numFmtId="0" fontId="1" fillId="2" borderId="21" xfId="0" applyFont="1" applyFill="1" applyBorder="1" applyAlignment="1">
      <alignment vertical="center" wrapText="1"/>
    </xf>
    <xf numFmtId="0" fontId="4" fillId="2" borderId="21" xfId="0" applyFont="1" applyFill="1" applyBorder="1" applyAlignment="1">
      <alignment vertical="center" wrapText="1"/>
    </xf>
    <xf numFmtId="0" fontId="12" fillId="2" borderId="21" xfId="0" applyFont="1" applyFill="1" applyBorder="1" applyAlignment="1">
      <alignment horizontal="left" wrapText="1"/>
    </xf>
    <xf numFmtId="0" fontId="1" fillId="2" borderId="27" xfId="0" applyFont="1" applyFill="1" applyBorder="1" applyAlignment="1">
      <alignment horizontal="center" vertical="center" wrapText="1"/>
    </xf>
    <xf numFmtId="0" fontId="1" fillId="2" borderId="6" xfId="0" applyFont="1" applyFill="1" applyBorder="1" applyAlignment="1">
      <alignment horizontal="center" vertical="center" wrapText="1"/>
    </xf>
    <xf numFmtId="3" fontId="1" fillId="2" borderId="29" xfId="0" applyNumberFormat="1" applyFont="1" applyFill="1" applyBorder="1" applyAlignment="1">
      <alignment horizontal="center" vertical="center" wrapText="1"/>
    </xf>
    <xf numFmtId="3" fontId="1" fillId="2" borderId="30" xfId="0" applyNumberFormat="1" applyFont="1" applyFill="1" applyBorder="1" applyAlignment="1">
      <alignment horizontal="center" vertical="center" wrapText="1"/>
    </xf>
    <xf numFmtId="1" fontId="6" fillId="0" borderId="9" xfId="0" applyNumberFormat="1" applyFont="1" applyBorder="1" applyAlignment="1">
      <alignment horizontal="center" vertical="center" wrapText="1"/>
    </xf>
    <xf numFmtId="1" fontId="6" fillId="0" borderId="26" xfId="0" applyNumberFormat="1" applyFont="1" applyBorder="1" applyAlignment="1">
      <alignment horizontal="center" vertical="center" wrapText="1"/>
    </xf>
    <xf numFmtId="4" fontId="1" fillId="2" borderId="31" xfId="0" applyNumberFormat="1" applyFont="1" applyFill="1" applyBorder="1" applyAlignment="1">
      <alignment horizontal="center" vertical="center" wrapText="1"/>
    </xf>
    <xf numFmtId="4" fontId="4" fillId="2" borderId="15" xfId="0" applyNumberFormat="1" applyFont="1" applyFill="1" applyBorder="1" applyAlignment="1">
      <alignment horizontal="center" vertical="center" wrapText="1"/>
    </xf>
    <xf numFmtId="4" fontId="4" fillId="2" borderId="23" xfId="0" applyNumberFormat="1" applyFont="1" applyFill="1" applyBorder="1" applyAlignment="1">
      <alignment horizontal="center" vertical="center" wrapText="1"/>
    </xf>
    <xf numFmtId="0" fontId="1" fillId="2" borderId="10" xfId="0" applyFont="1" applyFill="1" applyBorder="1" applyAlignment="1">
      <alignment horizontal="center" vertical="center" wrapText="1"/>
    </xf>
    <xf numFmtId="3" fontId="4" fillId="2" borderId="24" xfId="0" applyNumberFormat="1" applyFont="1" applyFill="1" applyBorder="1" applyAlignment="1">
      <alignment horizontal="center" vertical="center"/>
    </xf>
    <xf numFmtId="4" fontId="18" fillId="2" borderId="26" xfId="0" applyNumberFormat="1" applyFont="1" applyFill="1" applyBorder="1" applyAlignment="1">
      <alignment horizontal="center" vertical="center" wrapText="1"/>
    </xf>
    <xf numFmtId="3" fontId="18" fillId="2" borderId="26" xfId="0" applyNumberFormat="1" applyFont="1" applyFill="1" applyBorder="1" applyAlignment="1">
      <alignment horizontal="center" vertical="center" wrapText="1"/>
    </xf>
    <xf numFmtId="4" fontId="1" fillId="2" borderId="32" xfId="0" applyNumberFormat="1" applyFont="1" applyFill="1" applyBorder="1" applyAlignment="1">
      <alignment horizontal="center" vertical="center" wrapText="1"/>
    </xf>
    <xf numFmtId="0" fontId="10" fillId="4" borderId="24" xfId="0" applyFont="1" applyFill="1" applyBorder="1" applyAlignment="1">
      <alignment horizontal="left" vertical="center" wrapText="1"/>
    </xf>
    <xf numFmtId="0" fontId="5" fillId="4" borderId="25" xfId="0" applyFont="1" applyFill="1" applyBorder="1"/>
    <xf numFmtId="0" fontId="12" fillId="2" borderId="19" xfId="0" applyFont="1" applyFill="1" applyBorder="1" applyAlignment="1">
      <alignment horizontal="left" wrapText="1"/>
    </xf>
    <xf numFmtId="0" fontId="5" fillId="0" borderId="20" xfId="0" applyFont="1" applyBorder="1"/>
    <xf numFmtId="0" fontId="5" fillId="0" borderId="21" xfId="0" applyFont="1" applyBorder="1"/>
    <xf numFmtId="0" fontId="3" fillId="0" borderId="0" xfId="0" applyFont="1" applyAlignment="1">
      <alignment horizontal="center" vertical="center" wrapText="1"/>
    </xf>
    <xf numFmtId="0" fontId="0" fillId="0" borderId="0" xfId="0"/>
    <xf numFmtId="0" fontId="4" fillId="0" borderId="2" xfId="0" applyFont="1" applyBorder="1" applyAlignment="1">
      <alignment horizontal="center" vertical="center" wrapText="1"/>
    </xf>
    <xf numFmtId="0" fontId="5" fillId="0" borderId="5" xfId="0" applyFont="1" applyBorder="1"/>
    <xf numFmtId="0" fontId="5" fillId="0" borderId="6" xfId="0" applyFont="1" applyBorder="1"/>
    <xf numFmtId="0" fontId="4" fillId="0" borderId="8" xfId="0" applyFont="1" applyBorder="1" applyAlignment="1">
      <alignment horizontal="center" vertical="center" wrapText="1"/>
    </xf>
    <xf numFmtId="0" fontId="4" fillId="2" borderId="2" xfId="0" applyFont="1" applyFill="1" applyBorder="1" applyAlignment="1">
      <alignment horizontal="center" vertical="center" wrapText="1"/>
    </xf>
    <xf numFmtId="0" fontId="5" fillId="0" borderId="23" xfId="0" applyFont="1" applyBorder="1"/>
    <xf numFmtId="0" fontId="5" fillId="0" borderId="10" xfId="0" applyFont="1" applyBorder="1"/>
    <xf numFmtId="0" fontId="15" fillId="0" borderId="33" xfId="0" applyFont="1" applyBorder="1" applyAlignment="1">
      <alignment horizontal="center" vertical="center" wrapText="1"/>
    </xf>
    <xf numFmtId="0" fontId="5" fillId="0" borderId="33" xfId="0" applyFont="1" applyBorder="1" applyAlignment="1">
      <alignment horizontal="center" vertical="center"/>
    </xf>
    <xf numFmtId="0" fontId="15" fillId="0" borderId="34" xfId="0" applyFont="1" applyBorder="1" applyAlignment="1">
      <alignment horizontal="center" vertical="center" wrapText="1"/>
    </xf>
    <xf numFmtId="0" fontId="5" fillId="0" borderId="35" xfId="0" applyFont="1" applyBorder="1" applyAlignment="1">
      <alignment horizontal="center" vertical="center"/>
    </xf>
    <xf numFmtId="0" fontId="15" fillId="0" borderId="24" xfId="0" applyFont="1" applyBorder="1" applyAlignment="1">
      <alignment horizontal="center" vertical="center" wrapText="1"/>
    </xf>
    <xf numFmtId="0" fontId="5" fillId="0" borderId="28"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8" xfId="0" applyFont="1" applyBorder="1" applyAlignment="1">
      <alignment horizontal="center" vertical="center"/>
    </xf>
    <xf numFmtId="0" fontId="16" fillId="0" borderId="36" xfId="0" applyFont="1" applyBorder="1" applyAlignment="1">
      <alignment horizontal="center"/>
    </xf>
    <xf numFmtId="0" fontId="16" fillId="0" borderId="37" xfId="0" applyFont="1" applyBorder="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000"/>
  <sheetViews>
    <sheetView tabSelected="1" zoomScale="30" zoomScaleNormal="30" workbookViewId="0">
      <selection sqref="A1:N36"/>
    </sheetView>
  </sheetViews>
  <sheetFormatPr defaultColWidth="14.453125" defaultRowHeight="15" customHeight="1"/>
  <cols>
    <col min="1" max="2" width="5.453125" customWidth="1"/>
    <col min="3" max="3" width="36.453125" customWidth="1"/>
    <col min="4" max="4" width="32.6328125" customWidth="1"/>
    <col min="5" max="5" width="29.26953125" customWidth="1"/>
    <col min="6" max="6" width="30.1796875" customWidth="1"/>
    <col min="7" max="7" width="31.08984375" customWidth="1"/>
    <col min="8" max="8" width="32.81640625" customWidth="1"/>
    <col min="9" max="9" width="28.26953125" customWidth="1"/>
    <col min="10" max="10" width="34.453125" customWidth="1"/>
    <col min="11" max="11" width="28.08984375" customWidth="1"/>
    <col min="12" max="12" width="44.26953125" customWidth="1"/>
    <col min="13" max="13" width="44.90625" customWidth="1"/>
    <col min="14" max="14" width="59.54296875" customWidth="1"/>
  </cols>
  <sheetData>
    <row r="1" spans="1:30" ht="93.75" customHeight="1">
      <c r="A1" s="1"/>
      <c r="B1" s="1"/>
      <c r="C1" s="2"/>
      <c r="D1" s="3"/>
      <c r="E1" s="3"/>
      <c r="F1" s="3"/>
      <c r="G1" s="54"/>
      <c r="H1" s="54"/>
      <c r="I1" s="54"/>
      <c r="J1" s="54"/>
      <c r="K1" s="54"/>
      <c r="L1" s="54"/>
      <c r="M1" s="3"/>
      <c r="N1" s="4" t="s">
        <v>44</v>
      </c>
    </row>
    <row r="2" spans="1:30" ht="117.75" customHeight="1" thickBot="1">
      <c r="A2" s="5"/>
      <c r="B2" s="76" t="s">
        <v>0</v>
      </c>
      <c r="C2" s="77"/>
      <c r="D2" s="77"/>
      <c r="E2" s="77"/>
      <c r="F2" s="77"/>
      <c r="G2" s="77"/>
      <c r="H2" s="77"/>
      <c r="I2" s="77"/>
      <c r="J2" s="77"/>
      <c r="K2" s="77"/>
      <c r="L2" s="77"/>
      <c r="M2" s="77"/>
      <c r="N2" s="77"/>
    </row>
    <row r="3" spans="1:30" ht="34.5" customHeight="1" thickBot="1">
      <c r="A3" s="5"/>
      <c r="B3" s="78" t="s">
        <v>1</v>
      </c>
      <c r="C3" s="81" t="s">
        <v>2</v>
      </c>
      <c r="D3" s="91" t="s">
        <v>43</v>
      </c>
      <c r="E3" s="92"/>
      <c r="F3" s="92"/>
      <c r="G3" s="93"/>
      <c r="H3" s="91" t="s">
        <v>42</v>
      </c>
      <c r="I3" s="92"/>
      <c r="J3" s="92"/>
      <c r="K3" s="93"/>
      <c r="L3" s="94" t="s">
        <v>35</v>
      </c>
      <c r="M3" s="95"/>
      <c r="N3" s="82" t="s">
        <v>3</v>
      </c>
    </row>
    <row r="4" spans="1:30" ht="376.5" customHeight="1" thickBot="1">
      <c r="A4" s="6"/>
      <c r="B4" s="79"/>
      <c r="C4" s="79"/>
      <c r="D4" s="85" t="s">
        <v>37</v>
      </c>
      <c r="E4" s="86"/>
      <c r="F4" s="87" t="s">
        <v>38</v>
      </c>
      <c r="G4" s="88"/>
      <c r="H4" s="89" t="s">
        <v>40</v>
      </c>
      <c r="I4" s="90"/>
      <c r="J4" s="89" t="s">
        <v>39</v>
      </c>
      <c r="K4" s="90"/>
      <c r="L4" s="89" t="s">
        <v>41</v>
      </c>
      <c r="M4" s="90"/>
      <c r="N4" s="83"/>
    </row>
    <row r="5" spans="1:30" ht="59.25" customHeight="1" thickBot="1">
      <c r="A5" s="6"/>
      <c r="B5" s="80"/>
      <c r="C5" s="80"/>
      <c r="D5" s="7" t="s">
        <v>36</v>
      </c>
      <c r="E5" s="8" t="s">
        <v>5</v>
      </c>
      <c r="F5" s="57" t="s">
        <v>4</v>
      </c>
      <c r="G5" s="58" t="s">
        <v>5</v>
      </c>
      <c r="H5" s="7" t="s">
        <v>4</v>
      </c>
      <c r="I5" s="58" t="s">
        <v>5</v>
      </c>
      <c r="J5" s="7" t="s">
        <v>4</v>
      </c>
      <c r="K5" s="58" t="s">
        <v>5</v>
      </c>
      <c r="L5" s="57" t="s">
        <v>4</v>
      </c>
      <c r="M5" s="66" t="s">
        <v>5</v>
      </c>
      <c r="N5" s="84"/>
    </row>
    <row r="6" spans="1:30" ht="12" customHeight="1" thickBot="1">
      <c r="A6" s="9"/>
      <c r="B6" s="10">
        <v>1</v>
      </c>
      <c r="C6" s="11">
        <v>2</v>
      </c>
      <c r="D6" s="12">
        <v>3</v>
      </c>
      <c r="E6" s="13">
        <v>4</v>
      </c>
      <c r="F6" s="61">
        <v>5</v>
      </c>
      <c r="G6" s="62">
        <v>6</v>
      </c>
      <c r="H6" s="62">
        <v>7</v>
      </c>
      <c r="I6" s="62">
        <v>8</v>
      </c>
      <c r="J6" s="62">
        <v>9</v>
      </c>
      <c r="K6" s="62">
        <v>10</v>
      </c>
      <c r="L6" s="62">
        <v>11</v>
      </c>
      <c r="M6" s="62">
        <v>12</v>
      </c>
      <c r="N6" s="14">
        <v>13</v>
      </c>
    </row>
    <row r="7" spans="1:30" ht="18" customHeight="1">
      <c r="A7" s="1"/>
      <c r="B7" s="15">
        <v>1</v>
      </c>
      <c r="C7" s="16" t="s">
        <v>6</v>
      </c>
      <c r="D7" s="17">
        <v>83</v>
      </c>
      <c r="E7" s="18">
        <f>D7*7285</f>
        <v>604655</v>
      </c>
      <c r="F7" s="59">
        <v>0</v>
      </c>
      <c r="G7" s="63">
        <f>F7*14570</f>
        <v>0</v>
      </c>
      <c r="H7" s="59">
        <v>67</v>
      </c>
      <c r="I7" s="63">
        <f>H7*1275</f>
        <v>85425</v>
      </c>
      <c r="J7" s="59">
        <v>201</v>
      </c>
      <c r="K7" s="63">
        <f>J7*2550</f>
        <v>512550</v>
      </c>
      <c r="L7" s="59">
        <v>0</v>
      </c>
      <c r="M7" s="63">
        <f>L7*43000</f>
        <v>0</v>
      </c>
      <c r="N7" s="64">
        <f>E7+G7+I7+K7+M7</f>
        <v>1202630</v>
      </c>
    </row>
    <row r="8" spans="1:30" ht="18" customHeight="1">
      <c r="A8" s="1"/>
      <c r="B8" s="19">
        <v>2</v>
      </c>
      <c r="C8" s="20" t="s">
        <v>7</v>
      </c>
      <c r="D8" s="17">
        <v>0</v>
      </c>
      <c r="E8" s="18">
        <f t="shared" ref="E8:E33" si="0">D8*7285</f>
        <v>0</v>
      </c>
      <c r="F8" s="59">
        <v>4</v>
      </c>
      <c r="G8" s="63">
        <f t="shared" ref="G8:G33" si="1">F8*14570</f>
        <v>58280</v>
      </c>
      <c r="H8" s="59">
        <v>0</v>
      </c>
      <c r="I8" s="63">
        <f t="shared" ref="I8:I33" si="2">H8*1275</f>
        <v>0</v>
      </c>
      <c r="J8" s="59">
        <v>0</v>
      </c>
      <c r="K8" s="63">
        <f t="shared" ref="K8:K33" si="3">J8*2550</f>
        <v>0</v>
      </c>
      <c r="L8" s="59">
        <v>0</v>
      </c>
      <c r="M8" s="63">
        <f t="shared" ref="M8:M33" si="4">L8*43000</f>
        <v>0</v>
      </c>
      <c r="N8" s="64">
        <f t="shared" ref="N8:N33" si="5">E8+G8+I8+K8+M8</f>
        <v>58280</v>
      </c>
    </row>
    <row r="9" spans="1:30" ht="18" customHeight="1">
      <c r="A9" s="1"/>
      <c r="B9" s="21">
        <v>3</v>
      </c>
      <c r="C9" s="20" t="s">
        <v>8</v>
      </c>
      <c r="D9" s="17">
        <v>0</v>
      </c>
      <c r="E9" s="18">
        <f t="shared" si="0"/>
        <v>0</v>
      </c>
      <c r="F9" s="59">
        <v>0</v>
      </c>
      <c r="G9" s="63">
        <f t="shared" si="1"/>
        <v>0</v>
      </c>
      <c r="H9" s="59">
        <v>0</v>
      </c>
      <c r="I9" s="63">
        <f t="shared" si="2"/>
        <v>0</v>
      </c>
      <c r="J9" s="59">
        <v>0</v>
      </c>
      <c r="K9" s="63">
        <f t="shared" si="3"/>
        <v>0</v>
      </c>
      <c r="L9" s="59">
        <v>0</v>
      </c>
      <c r="M9" s="63">
        <f t="shared" si="4"/>
        <v>0</v>
      </c>
      <c r="N9" s="64">
        <f t="shared" si="5"/>
        <v>0</v>
      </c>
    </row>
    <row r="10" spans="1:30" s="38" customFormat="1" ht="18" customHeight="1">
      <c r="A10" s="34"/>
      <c r="B10" s="35">
        <v>4</v>
      </c>
      <c r="C10" s="36" t="s">
        <v>9</v>
      </c>
      <c r="D10" s="17">
        <v>36</v>
      </c>
      <c r="E10" s="18">
        <f t="shared" si="0"/>
        <v>262260</v>
      </c>
      <c r="F10" s="59">
        <v>0</v>
      </c>
      <c r="G10" s="63">
        <f t="shared" si="1"/>
        <v>0</v>
      </c>
      <c r="H10" s="59">
        <v>0</v>
      </c>
      <c r="I10" s="63">
        <f t="shared" si="2"/>
        <v>0</v>
      </c>
      <c r="J10" s="59">
        <v>0</v>
      </c>
      <c r="K10" s="63">
        <f t="shared" si="3"/>
        <v>0</v>
      </c>
      <c r="L10" s="59">
        <v>0</v>
      </c>
      <c r="M10" s="63">
        <f t="shared" si="4"/>
        <v>0</v>
      </c>
      <c r="N10" s="64">
        <f t="shared" si="5"/>
        <v>262260</v>
      </c>
      <c r="O10" s="37"/>
      <c r="P10" s="37"/>
      <c r="Q10" s="37"/>
      <c r="R10" s="37"/>
      <c r="S10" s="37"/>
      <c r="T10" s="37"/>
      <c r="U10" s="37"/>
      <c r="V10" s="37"/>
      <c r="W10" s="37"/>
      <c r="X10" s="37"/>
      <c r="Y10" s="37"/>
      <c r="Z10" s="37"/>
      <c r="AA10" s="37"/>
      <c r="AB10" s="37"/>
      <c r="AC10" s="37"/>
      <c r="AD10" s="37"/>
    </row>
    <row r="11" spans="1:30" s="38" customFormat="1" ht="18" customHeight="1">
      <c r="A11" s="39"/>
      <c r="B11" s="40">
        <v>5</v>
      </c>
      <c r="C11" s="36" t="s">
        <v>10</v>
      </c>
      <c r="D11" s="17">
        <v>0</v>
      </c>
      <c r="E11" s="18">
        <f t="shared" si="0"/>
        <v>0</v>
      </c>
      <c r="F11" s="59">
        <v>123</v>
      </c>
      <c r="G11" s="63">
        <f t="shared" si="1"/>
        <v>1792110</v>
      </c>
      <c r="H11" s="59">
        <v>54</v>
      </c>
      <c r="I11" s="63">
        <f t="shared" si="2"/>
        <v>68850</v>
      </c>
      <c r="J11" s="59">
        <v>49</v>
      </c>
      <c r="K11" s="63">
        <f t="shared" si="3"/>
        <v>124950</v>
      </c>
      <c r="L11" s="59">
        <v>0</v>
      </c>
      <c r="M11" s="63">
        <f t="shared" si="4"/>
        <v>0</v>
      </c>
      <c r="N11" s="64">
        <f t="shared" si="5"/>
        <v>1985910</v>
      </c>
      <c r="O11" s="41"/>
      <c r="P11" s="41"/>
      <c r="Q11" s="41"/>
      <c r="R11" s="41"/>
      <c r="S11" s="41"/>
      <c r="T11" s="41"/>
      <c r="U11" s="41"/>
      <c r="V11" s="41"/>
      <c r="W11" s="41"/>
      <c r="X11" s="41"/>
      <c r="Y11" s="41"/>
      <c r="Z11" s="41"/>
      <c r="AA11" s="41"/>
      <c r="AB11" s="41"/>
      <c r="AC11" s="41"/>
      <c r="AD11" s="41"/>
    </row>
    <row r="12" spans="1:30" ht="18" customHeight="1">
      <c r="A12" s="1"/>
      <c r="B12" s="19">
        <v>6</v>
      </c>
      <c r="C12" s="20" t="s">
        <v>11</v>
      </c>
      <c r="D12" s="17">
        <v>0</v>
      </c>
      <c r="E12" s="18">
        <f t="shared" si="0"/>
        <v>0</v>
      </c>
      <c r="F12" s="59">
        <v>0</v>
      </c>
      <c r="G12" s="63">
        <f t="shared" si="1"/>
        <v>0</v>
      </c>
      <c r="H12" s="59">
        <v>43</v>
      </c>
      <c r="I12" s="63">
        <f t="shared" si="2"/>
        <v>54825</v>
      </c>
      <c r="J12" s="59">
        <v>31</v>
      </c>
      <c r="K12" s="63">
        <f t="shared" si="3"/>
        <v>79050</v>
      </c>
      <c r="L12" s="59">
        <v>0</v>
      </c>
      <c r="M12" s="63">
        <f t="shared" si="4"/>
        <v>0</v>
      </c>
      <c r="N12" s="64">
        <f t="shared" si="5"/>
        <v>133875</v>
      </c>
    </row>
    <row r="13" spans="1:30" s="38" customFormat="1" ht="18" customHeight="1">
      <c r="A13" s="39"/>
      <c r="B13" s="40">
        <v>7</v>
      </c>
      <c r="C13" s="36" t="s">
        <v>12</v>
      </c>
      <c r="D13" s="17">
        <v>0</v>
      </c>
      <c r="E13" s="18">
        <f t="shared" si="0"/>
        <v>0</v>
      </c>
      <c r="F13" s="59">
        <v>0</v>
      </c>
      <c r="G13" s="63">
        <f t="shared" si="1"/>
        <v>0</v>
      </c>
      <c r="H13" s="59">
        <v>0</v>
      </c>
      <c r="I13" s="63">
        <f t="shared" si="2"/>
        <v>0</v>
      </c>
      <c r="J13" s="59">
        <v>53</v>
      </c>
      <c r="K13" s="63">
        <f t="shared" si="3"/>
        <v>135150</v>
      </c>
      <c r="L13" s="59">
        <v>0</v>
      </c>
      <c r="M13" s="63">
        <f t="shared" si="4"/>
        <v>0</v>
      </c>
      <c r="N13" s="64">
        <f t="shared" si="5"/>
        <v>135150</v>
      </c>
      <c r="O13" s="41"/>
      <c r="P13" s="41"/>
      <c r="Q13" s="41"/>
      <c r="R13" s="41"/>
      <c r="S13" s="41"/>
      <c r="T13" s="41"/>
      <c r="U13" s="41"/>
      <c r="V13" s="41"/>
      <c r="W13" s="41"/>
      <c r="X13" s="41"/>
      <c r="Y13" s="41"/>
      <c r="Z13" s="41"/>
      <c r="AA13" s="41"/>
      <c r="AB13" s="41"/>
      <c r="AC13" s="41"/>
      <c r="AD13" s="41"/>
    </row>
    <row r="14" spans="1:30" ht="21.75" customHeight="1">
      <c r="A14" s="1"/>
      <c r="B14" s="19">
        <v>8</v>
      </c>
      <c r="C14" s="20" t="s">
        <v>13</v>
      </c>
      <c r="D14" s="17">
        <v>0</v>
      </c>
      <c r="E14" s="18">
        <f t="shared" si="0"/>
        <v>0</v>
      </c>
      <c r="F14" s="59">
        <v>0</v>
      </c>
      <c r="G14" s="63">
        <f t="shared" si="1"/>
        <v>0</v>
      </c>
      <c r="H14" s="59">
        <v>44</v>
      </c>
      <c r="I14" s="63">
        <f t="shared" si="2"/>
        <v>56100</v>
      </c>
      <c r="J14" s="59">
        <v>7</v>
      </c>
      <c r="K14" s="63">
        <f t="shared" si="3"/>
        <v>17850</v>
      </c>
      <c r="L14" s="59">
        <v>0</v>
      </c>
      <c r="M14" s="63">
        <f t="shared" si="4"/>
        <v>0</v>
      </c>
      <c r="N14" s="64">
        <f t="shared" si="5"/>
        <v>73950</v>
      </c>
    </row>
    <row r="15" spans="1:30" ht="18" customHeight="1">
      <c r="A15" s="1"/>
      <c r="B15" s="21">
        <v>9</v>
      </c>
      <c r="C15" s="20" t="s">
        <v>14</v>
      </c>
      <c r="D15" s="17">
        <v>0</v>
      </c>
      <c r="E15" s="18">
        <f t="shared" si="0"/>
        <v>0</v>
      </c>
      <c r="F15" s="59">
        <v>41</v>
      </c>
      <c r="G15" s="63">
        <f t="shared" si="1"/>
        <v>597370</v>
      </c>
      <c r="H15" s="59">
        <v>2</v>
      </c>
      <c r="I15" s="63">
        <f t="shared" si="2"/>
        <v>2550</v>
      </c>
      <c r="J15" s="59">
        <v>0</v>
      </c>
      <c r="K15" s="63">
        <f t="shared" si="3"/>
        <v>0</v>
      </c>
      <c r="L15" s="59">
        <v>0</v>
      </c>
      <c r="M15" s="63">
        <f t="shared" si="4"/>
        <v>0</v>
      </c>
      <c r="N15" s="64">
        <f t="shared" si="5"/>
        <v>599920</v>
      </c>
    </row>
    <row r="16" spans="1:30" ht="18" customHeight="1">
      <c r="A16" s="22"/>
      <c r="B16" s="23">
        <v>10</v>
      </c>
      <c r="C16" s="24" t="s">
        <v>15</v>
      </c>
      <c r="D16" s="17">
        <v>20</v>
      </c>
      <c r="E16" s="18">
        <f t="shared" si="0"/>
        <v>145700</v>
      </c>
      <c r="F16" s="59">
        <v>0</v>
      </c>
      <c r="G16" s="63">
        <f t="shared" si="1"/>
        <v>0</v>
      </c>
      <c r="H16" s="59">
        <v>25</v>
      </c>
      <c r="I16" s="63">
        <f t="shared" si="2"/>
        <v>31875</v>
      </c>
      <c r="J16" s="59">
        <v>0</v>
      </c>
      <c r="K16" s="63">
        <f t="shared" si="3"/>
        <v>0</v>
      </c>
      <c r="L16" s="59">
        <v>3</v>
      </c>
      <c r="M16" s="63">
        <f t="shared" si="4"/>
        <v>129000</v>
      </c>
      <c r="N16" s="64">
        <f t="shared" si="5"/>
        <v>306575</v>
      </c>
      <c r="O16" s="25"/>
      <c r="P16" s="25"/>
      <c r="Q16" s="25"/>
      <c r="R16" s="25"/>
      <c r="S16" s="25"/>
      <c r="T16" s="25"/>
      <c r="U16" s="25"/>
      <c r="V16" s="25"/>
      <c r="W16" s="25"/>
      <c r="X16" s="25"/>
      <c r="Y16" s="25"/>
      <c r="Z16" s="25"/>
      <c r="AA16" s="25"/>
      <c r="AB16" s="25"/>
      <c r="AC16" s="25"/>
      <c r="AD16" s="25"/>
    </row>
    <row r="17" spans="1:30" s="38" customFormat="1" ht="18" customHeight="1">
      <c r="A17" s="34"/>
      <c r="B17" s="42">
        <v>11</v>
      </c>
      <c r="C17" s="36" t="s">
        <v>16</v>
      </c>
      <c r="D17" s="17">
        <v>0</v>
      </c>
      <c r="E17" s="18">
        <f t="shared" si="0"/>
        <v>0</v>
      </c>
      <c r="F17" s="59">
        <v>0</v>
      </c>
      <c r="G17" s="63">
        <f t="shared" si="1"/>
        <v>0</v>
      </c>
      <c r="H17" s="59">
        <v>0</v>
      </c>
      <c r="I17" s="63">
        <f t="shared" si="2"/>
        <v>0</v>
      </c>
      <c r="J17" s="59">
        <v>0</v>
      </c>
      <c r="K17" s="63">
        <f t="shared" si="3"/>
        <v>0</v>
      </c>
      <c r="L17" s="59">
        <v>0</v>
      </c>
      <c r="M17" s="63">
        <f t="shared" si="4"/>
        <v>0</v>
      </c>
      <c r="N17" s="64">
        <f t="shared" si="5"/>
        <v>0</v>
      </c>
      <c r="O17" s="37"/>
      <c r="P17" s="37"/>
      <c r="Q17" s="37"/>
      <c r="R17" s="37"/>
      <c r="S17" s="37"/>
      <c r="T17" s="37"/>
      <c r="U17" s="37"/>
      <c r="V17" s="37"/>
      <c r="W17" s="37"/>
      <c r="X17" s="37"/>
      <c r="Y17" s="37"/>
      <c r="Z17" s="37"/>
      <c r="AA17" s="37"/>
      <c r="AB17" s="37"/>
      <c r="AC17" s="37"/>
      <c r="AD17" s="37"/>
    </row>
    <row r="18" spans="1:30" s="38" customFormat="1" ht="18" customHeight="1">
      <c r="A18" s="22"/>
      <c r="B18" s="23">
        <v>12</v>
      </c>
      <c r="C18" s="24" t="s">
        <v>17</v>
      </c>
      <c r="D18" s="17">
        <v>0</v>
      </c>
      <c r="E18" s="18">
        <f t="shared" si="0"/>
        <v>0</v>
      </c>
      <c r="F18" s="59">
        <v>0</v>
      </c>
      <c r="G18" s="63">
        <f t="shared" si="1"/>
        <v>0</v>
      </c>
      <c r="H18" s="59">
        <v>21</v>
      </c>
      <c r="I18" s="63">
        <f t="shared" si="2"/>
        <v>26775</v>
      </c>
      <c r="J18" s="59">
        <v>261</v>
      </c>
      <c r="K18" s="63">
        <f t="shared" si="3"/>
        <v>665550</v>
      </c>
      <c r="L18" s="59">
        <v>0</v>
      </c>
      <c r="M18" s="63">
        <f t="shared" si="4"/>
        <v>0</v>
      </c>
      <c r="N18" s="64">
        <f t="shared" si="5"/>
        <v>692325</v>
      </c>
      <c r="O18" s="25"/>
      <c r="P18" s="25"/>
      <c r="Q18" s="25"/>
      <c r="R18" s="25"/>
      <c r="S18" s="25"/>
      <c r="T18" s="25"/>
      <c r="U18" s="25"/>
      <c r="V18" s="25"/>
      <c r="W18" s="25"/>
      <c r="X18" s="25"/>
      <c r="Y18" s="25"/>
      <c r="Z18" s="25"/>
      <c r="AA18" s="25"/>
      <c r="AB18" s="25"/>
      <c r="AC18" s="25"/>
      <c r="AD18" s="25"/>
    </row>
    <row r="19" spans="1:30" s="38" customFormat="1" ht="18" customHeight="1">
      <c r="A19" s="39"/>
      <c r="B19" s="40">
        <v>13</v>
      </c>
      <c r="C19" s="36" t="s">
        <v>18</v>
      </c>
      <c r="D19" s="17">
        <v>0</v>
      </c>
      <c r="E19" s="18">
        <f t="shared" si="0"/>
        <v>0</v>
      </c>
      <c r="F19" s="59">
        <v>0</v>
      </c>
      <c r="G19" s="63">
        <f t="shared" si="1"/>
        <v>0</v>
      </c>
      <c r="H19" s="59">
        <v>0</v>
      </c>
      <c r="I19" s="63">
        <f t="shared" si="2"/>
        <v>0</v>
      </c>
      <c r="J19" s="59">
        <v>0</v>
      </c>
      <c r="K19" s="63">
        <f t="shared" si="3"/>
        <v>0</v>
      </c>
      <c r="L19" s="59">
        <v>0</v>
      </c>
      <c r="M19" s="63">
        <f t="shared" si="4"/>
        <v>0</v>
      </c>
      <c r="N19" s="64">
        <f t="shared" si="5"/>
        <v>0</v>
      </c>
      <c r="O19" s="41"/>
      <c r="P19" s="41"/>
      <c r="Q19" s="41"/>
      <c r="R19" s="41"/>
      <c r="S19" s="41"/>
      <c r="T19" s="41"/>
      <c r="U19" s="41"/>
      <c r="V19" s="41"/>
      <c r="W19" s="41"/>
      <c r="X19" s="41"/>
      <c r="Y19" s="41"/>
      <c r="Z19" s="41"/>
      <c r="AA19" s="41"/>
      <c r="AB19" s="41"/>
      <c r="AC19" s="41"/>
      <c r="AD19" s="41"/>
    </row>
    <row r="20" spans="1:30" s="38" customFormat="1" ht="18" customHeight="1">
      <c r="A20" s="43"/>
      <c r="B20" s="44">
        <v>14</v>
      </c>
      <c r="C20" s="45" t="s">
        <v>19</v>
      </c>
      <c r="D20" s="17">
        <v>1</v>
      </c>
      <c r="E20" s="18">
        <f t="shared" si="0"/>
        <v>7285</v>
      </c>
      <c r="F20" s="59">
        <v>0</v>
      </c>
      <c r="G20" s="63">
        <f t="shared" si="1"/>
        <v>0</v>
      </c>
      <c r="H20" s="59">
        <v>402</v>
      </c>
      <c r="I20" s="63">
        <f t="shared" si="2"/>
        <v>512550</v>
      </c>
      <c r="J20" s="59">
        <v>245</v>
      </c>
      <c r="K20" s="63">
        <f t="shared" si="3"/>
        <v>624750</v>
      </c>
      <c r="L20" s="59">
        <v>4</v>
      </c>
      <c r="M20" s="63">
        <f t="shared" si="4"/>
        <v>172000</v>
      </c>
      <c r="N20" s="64">
        <f t="shared" si="5"/>
        <v>1316585</v>
      </c>
    </row>
    <row r="21" spans="1:30" s="38" customFormat="1" ht="18" customHeight="1">
      <c r="A21" s="39"/>
      <c r="B21" s="40">
        <v>15</v>
      </c>
      <c r="C21" s="36" t="s">
        <v>20</v>
      </c>
      <c r="D21" s="17">
        <v>0</v>
      </c>
      <c r="E21" s="18">
        <f t="shared" si="0"/>
        <v>0</v>
      </c>
      <c r="F21" s="59">
        <v>38</v>
      </c>
      <c r="G21" s="63">
        <f t="shared" si="1"/>
        <v>553660</v>
      </c>
      <c r="H21" s="59">
        <v>0</v>
      </c>
      <c r="I21" s="63">
        <f t="shared" si="2"/>
        <v>0</v>
      </c>
      <c r="J21" s="59">
        <v>49</v>
      </c>
      <c r="K21" s="63">
        <f t="shared" si="3"/>
        <v>124950</v>
      </c>
      <c r="L21" s="59">
        <v>0</v>
      </c>
      <c r="M21" s="63">
        <f t="shared" si="4"/>
        <v>0</v>
      </c>
      <c r="N21" s="64">
        <f t="shared" si="5"/>
        <v>678610</v>
      </c>
      <c r="O21" s="41"/>
      <c r="P21" s="41"/>
      <c r="Q21" s="41"/>
      <c r="R21" s="41"/>
      <c r="S21" s="41"/>
      <c r="T21" s="41"/>
      <c r="U21" s="41"/>
      <c r="V21" s="41"/>
      <c r="W21" s="41"/>
      <c r="X21" s="41"/>
      <c r="Y21" s="41"/>
      <c r="Z21" s="41"/>
      <c r="AA21" s="41"/>
      <c r="AB21" s="41"/>
      <c r="AC21" s="41"/>
      <c r="AD21" s="41"/>
    </row>
    <row r="22" spans="1:30" s="38" customFormat="1" ht="18" customHeight="1">
      <c r="A22" s="43"/>
      <c r="B22" s="44">
        <v>16</v>
      </c>
      <c r="C22" s="45" t="s">
        <v>21</v>
      </c>
      <c r="D22" s="17">
        <v>0</v>
      </c>
      <c r="E22" s="18">
        <f t="shared" si="0"/>
        <v>0</v>
      </c>
      <c r="F22" s="59">
        <v>0</v>
      </c>
      <c r="G22" s="63">
        <f t="shared" si="1"/>
        <v>0</v>
      </c>
      <c r="H22" s="59">
        <v>0</v>
      </c>
      <c r="I22" s="63">
        <f t="shared" si="2"/>
        <v>0</v>
      </c>
      <c r="J22" s="59">
        <v>83</v>
      </c>
      <c r="K22" s="63">
        <f t="shared" si="3"/>
        <v>211650</v>
      </c>
      <c r="L22" s="59">
        <v>0</v>
      </c>
      <c r="M22" s="63">
        <f t="shared" si="4"/>
        <v>0</v>
      </c>
      <c r="N22" s="64">
        <f t="shared" si="5"/>
        <v>211650</v>
      </c>
    </row>
    <row r="23" spans="1:30" s="38" customFormat="1" ht="18" customHeight="1">
      <c r="A23" s="43"/>
      <c r="B23" s="46">
        <v>17</v>
      </c>
      <c r="C23" s="45" t="s">
        <v>22</v>
      </c>
      <c r="D23" s="17">
        <v>0</v>
      </c>
      <c r="E23" s="18">
        <f t="shared" si="0"/>
        <v>0</v>
      </c>
      <c r="F23" s="59">
        <v>0</v>
      </c>
      <c r="G23" s="63">
        <f t="shared" si="1"/>
        <v>0</v>
      </c>
      <c r="H23" s="59">
        <v>0</v>
      </c>
      <c r="I23" s="63">
        <f t="shared" si="2"/>
        <v>0</v>
      </c>
      <c r="J23" s="59">
        <v>7</v>
      </c>
      <c r="K23" s="63">
        <f t="shared" si="3"/>
        <v>17850</v>
      </c>
      <c r="L23" s="59">
        <v>0</v>
      </c>
      <c r="M23" s="63">
        <f t="shared" si="4"/>
        <v>0</v>
      </c>
      <c r="N23" s="64">
        <f t="shared" si="5"/>
        <v>17850</v>
      </c>
    </row>
    <row r="24" spans="1:30" s="38" customFormat="1" ht="18" customHeight="1">
      <c r="A24" s="43"/>
      <c r="B24" s="44">
        <v>18</v>
      </c>
      <c r="C24" s="45" t="s">
        <v>23</v>
      </c>
      <c r="D24" s="17">
        <v>26</v>
      </c>
      <c r="E24" s="18">
        <f t="shared" si="0"/>
        <v>189410</v>
      </c>
      <c r="F24" s="59">
        <v>0</v>
      </c>
      <c r="G24" s="63">
        <f t="shared" si="1"/>
        <v>0</v>
      </c>
      <c r="H24" s="59">
        <v>17</v>
      </c>
      <c r="I24" s="63">
        <f t="shared" si="2"/>
        <v>21675</v>
      </c>
      <c r="J24" s="59">
        <v>15</v>
      </c>
      <c r="K24" s="63">
        <f t="shared" si="3"/>
        <v>38250</v>
      </c>
      <c r="L24" s="59">
        <v>0</v>
      </c>
      <c r="M24" s="63">
        <f t="shared" si="4"/>
        <v>0</v>
      </c>
      <c r="N24" s="64">
        <f t="shared" si="5"/>
        <v>249335</v>
      </c>
      <c r="S24" s="47"/>
    </row>
    <row r="25" spans="1:30" s="38" customFormat="1" ht="18" customHeight="1">
      <c r="A25" s="39"/>
      <c r="B25" s="40">
        <v>19</v>
      </c>
      <c r="C25" s="36" t="s">
        <v>24</v>
      </c>
      <c r="D25" s="17">
        <v>0</v>
      </c>
      <c r="E25" s="18">
        <f t="shared" si="0"/>
        <v>0</v>
      </c>
      <c r="F25" s="59">
        <v>0</v>
      </c>
      <c r="G25" s="63">
        <f t="shared" si="1"/>
        <v>0</v>
      </c>
      <c r="H25" s="59">
        <v>0</v>
      </c>
      <c r="I25" s="63">
        <f t="shared" si="2"/>
        <v>0</v>
      </c>
      <c r="J25" s="59">
        <v>0</v>
      </c>
      <c r="K25" s="63">
        <f t="shared" si="3"/>
        <v>0</v>
      </c>
      <c r="L25" s="59">
        <v>0</v>
      </c>
      <c r="M25" s="63">
        <f t="shared" si="4"/>
        <v>0</v>
      </c>
      <c r="N25" s="64">
        <f t="shared" si="5"/>
        <v>0</v>
      </c>
      <c r="O25" s="41"/>
      <c r="P25" s="41"/>
      <c r="Q25" s="41"/>
      <c r="R25" s="41"/>
      <c r="S25" s="41"/>
      <c r="T25" s="41"/>
      <c r="U25" s="41"/>
      <c r="V25" s="41"/>
      <c r="W25" s="41"/>
      <c r="X25" s="41"/>
      <c r="Y25" s="41"/>
      <c r="Z25" s="41"/>
      <c r="AA25" s="41"/>
      <c r="AB25" s="41"/>
      <c r="AC25" s="41"/>
      <c r="AD25" s="41"/>
    </row>
    <row r="26" spans="1:30" s="38" customFormat="1" ht="18" customHeight="1">
      <c r="A26" s="43"/>
      <c r="B26" s="44">
        <v>20</v>
      </c>
      <c r="C26" s="45" t="s">
        <v>25</v>
      </c>
      <c r="D26" s="17">
        <v>83</v>
      </c>
      <c r="E26" s="18">
        <f t="shared" si="0"/>
        <v>604655</v>
      </c>
      <c r="F26" s="59">
        <v>0</v>
      </c>
      <c r="G26" s="63">
        <f t="shared" si="1"/>
        <v>0</v>
      </c>
      <c r="H26" s="59">
        <v>188</v>
      </c>
      <c r="I26" s="63">
        <f t="shared" si="2"/>
        <v>239700</v>
      </c>
      <c r="J26" s="59">
        <v>78</v>
      </c>
      <c r="K26" s="63">
        <f t="shared" si="3"/>
        <v>198900</v>
      </c>
      <c r="L26" s="59">
        <v>0</v>
      </c>
      <c r="M26" s="63">
        <f t="shared" si="4"/>
        <v>0</v>
      </c>
      <c r="N26" s="64">
        <f t="shared" si="5"/>
        <v>1043255</v>
      </c>
    </row>
    <row r="27" spans="1:30" s="38" customFormat="1" ht="18" customHeight="1">
      <c r="A27" s="39"/>
      <c r="B27" s="40">
        <v>21</v>
      </c>
      <c r="C27" s="36" t="s">
        <v>26</v>
      </c>
      <c r="D27" s="17">
        <v>0</v>
      </c>
      <c r="E27" s="18">
        <f t="shared" si="0"/>
        <v>0</v>
      </c>
      <c r="F27" s="59">
        <v>62</v>
      </c>
      <c r="G27" s="63">
        <f t="shared" si="1"/>
        <v>903340</v>
      </c>
      <c r="H27" s="59">
        <v>0</v>
      </c>
      <c r="I27" s="63">
        <f t="shared" si="2"/>
        <v>0</v>
      </c>
      <c r="J27" s="59">
        <v>0</v>
      </c>
      <c r="K27" s="63">
        <f t="shared" si="3"/>
        <v>0</v>
      </c>
      <c r="L27" s="59">
        <v>0</v>
      </c>
      <c r="M27" s="63">
        <f t="shared" si="4"/>
        <v>0</v>
      </c>
      <c r="N27" s="64">
        <f t="shared" si="5"/>
        <v>903340</v>
      </c>
      <c r="O27" s="41"/>
      <c r="P27" s="41"/>
      <c r="Q27" s="41"/>
      <c r="R27" s="41"/>
      <c r="S27" s="41"/>
      <c r="T27" s="41"/>
      <c r="U27" s="41"/>
      <c r="V27" s="41"/>
      <c r="W27" s="41"/>
      <c r="X27" s="41"/>
      <c r="Y27" s="41"/>
      <c r="Z27" s="41"/>
      <c r="AA27" s="41"/>
      <c r="AB27" s="41"/>
      <c r="AC27" s="41"/>
      <c r="AD27" s="41"/>
    </row>
    <row r="28" spans="1:30" s="38" customFormat="1" ht="18" customHeight="1">
      <c r="A28" s="34"/>
      <c r="B28" s="35">
        <v>22</v>
      </c>
      <c r="C28" s="36" t="s">
        <v>27</v>
      </c>
      <c r="D28" s="17">
        <v>0</v>
      </c>
      <c r="E28" s="18">
        <f t="shared" si="0"/>
        <v>0</v>
      </c>
      <c r="F28" s="59">
        <v>48</v>
      </c>
      <c r="G28" s="63">
        <f t="shared" si="1"/>
        <v>699360</v>
      </c>
      <c r="H28" s="59">
        <v>24</v>
      </c>
      <c r="I28" s="63">
        <f t="shared" si="2"/>
        <v>30600</v>
      </c>
      <c r="J28" s="59">
        <v>56</v>
      </c>
      <c r="K28" s="63">
        <f t="shared" si="3"/>
        <v>142800</v>
      </c>
      <c r="L28" s="59">
        <v>0</v>
      </c>
      <c r="M28" s="63">
        <f t="shared" si="4"/>
        <v>0</v>
      </c>
      <c r="N28" s="64">
        <f t="shared" si="5"/>
        <v>872760</v>
      </c>
      <c r="O28" s="37"/>
      <c r="P28" s="37"/>
      <c r="Q28" s="37"/>
      <c r="R28" s="37"/>
      <c r="S28" s="37"/>
      <c r="T28" s="37"/>
      <c r="U28" s="37"/>
      <c r="V28" s="37"/>
      <c r="W28" s="37"/>
      <c r="X28" s="37"/>
      <c r="Y28" s="37"/>
      <c r="Z28" s="37"/>
      <c r="AA28" s="37"/>
      <c r="AB28" s="37"/>
      <c r="AC28" s="37"/>
      <c r="AD28" s="37"/>
    </row>
    <row r="29" spans="1:30" s="38" customFormat="1" ht="18" customHeight="1">
      <c r="A29" s="43"/>
      <c r="B29" s="46">
        <v>23</v>
      </c>
      <c r="C29" s="45" t="s">
        <v>28</v>
      </c>
      <c r="D29" s="17">
        <v>33</v>
      </c>
      <c r="E29" s="18">
        <f t="shared" si="0"/>
        <v>240405</v>
      </c>
      <c r="F29" s="59">
        <v>9</v>
      </c>
      <c r="G29" s="63">
        <f t="shared" si="1"/>
        <v>131130</v>
      </c>
      <c r="H29" s="59">
        <v>22</v>
      </c>
      <c r="I29" s="63">
        <f t="shared" si="2"/>
        <v>28050</v>
      </c>
      <c r="J29" s="59">
        <v>14</v>
      </c>
      <c r="K29" s="63">
        <f t="shared" si="3"/>
        <v>35700</v>
      </c>
      <c r="L29" s="59">
        <v>0</v>
      </c>
      <c r="M29" s="63">
        <f t="shared" si="4"/>
        <v>0</v>
      </c>
      <c r="N29" s="64">
        <f t="shared" si="5"/>
        <v>435285</v>
      </c>
    </row>
    <row r="30" spans="1:30" s="38" customFormat="1" ht="18" customHeight="1">
      <c r="A30" s="39"/>
      <c r="B30" s="35">
        <v>24</v>
      </c>
      <c r="C30" s="36" t="s">
        <v>29</v>
      </c>
      <c r="D30" s="17">
        <v>0</v>
      </c>
      <c r="E30" s="18">
        <f t="shared" si="0"/>
        <v>0</v>
      </c>
      <c r="F30" s="59">
        <v>0</v>
      </c>
      <c r="G30" s="63">
        <f t="shared" si="1"/>
        <v>0</v>
      </c>
      <c r="H30" s="59">
        <v>0</v>
      </c>
      <c r="I30" s="63">
        <f t="shared" si="2"/>
        <v>0</v>
      </c>
      <c r="J30" s="59">
        <v>48</v>
      </c>
      <c r="K30" s="63">
        <f t="shared" si="3"/>
        <v>122400</v>
      </c>
      <c r="L30" s="59">
        <v>0</v>
      </c>
      <c r="M30" s="63">
        <f t="shared" si="4"/>
        <v>0</v>
      </c>
      <c r="N30" s="64">
        <f t="shared" si="5"/>
        <v>122400</v>
      </c>
      <c r="O30" s="41"/>
      <c r="P30" s="41"/>
      <c r="Q30" s="41"/>
      <c r="R30" s="41"/>
      <c r="S30" s="41"/>
      <c r="T30" s="41"/>
      <c r="U30" s="41"/>
      <c r="V30" s="41"/>
      <c r="W30" s="41"/>
      <c r="X30" s="41"/>
      <c r="Y30" s="41"/>
      <c r="Z30" s="41"/>
      <c r="AA30" s="41"/>
      <c r="AB30" s="41"/>
      <c r="AC30" s="41"/>
      <c r="AD30" s="41"/>
    </row>
    <row r="31" spans="1:30" s="38" customFormat="1" ht="18" customHeight="1">
      <c r="A31" s="43"/>
      <c r="B31" s="48">
        <v>25</v>
      </c>
      <c r="C31" s="45" t="s">
        <v>30</v>
      </c>
      <c r="D31" s="17">
        <v>0</v>
      </c>
      <c r="E31" s="18">
        <f t="shared" si="0"/>
        <v>0</v>
      </c>
      <c r="F31" s="59">
        <v>33</v>
      </c>
      <c r="G31" s="63">
        <f t="shared" si="1"/>
        <v>480810</v>
      </c>
      <c r="H31" s="59">
        <v>302</v>
      </c>
      <c r="I31" s="63">
        <f t="shared" si="2"/>
        <v>385050</v>
      </c>
      <c r="J31" s="59">
        <v>0</v>
      </c>
      <c r="K31" s="63">
        <f t="shared" si="3"/>
        <v>0</v>
      </c>
      <c r="L31" s="59">
        <v>0</v>
      </c>
      <c r="M31" s="63">
        <f t="shared" si="4"/>
        <v>0</v>
      </c>
      <c r="N31" s="64">
        <f t="shared" si="5"/>
        <v>865860</v>
      </c>
    </row>
    <row r="32" spans="1:30" s="38" customFormat="1" ht="18" customHeight="1" thickBot="1">
      <c r="A32" s="43"/>
      <c r="B32" s="50">
        <v>26</v>
      </c>
      <c r="C32" s="51" t="s">
        <v>31</v>
      </c>
      <c r="D32" s="17">
        <v>0</v>
      </c>
      <c r="E32" s="52">
        <f t="shared" si="0"/>
        <v>0</v>
      </c>
      <c r="F32" s="60">
        <v>0</v>
      </c>
      <c r="G32" s="70">
        <f t="shared" si="1"/>
        <v>0</v>
      </c>
      <c r="H32" s="60">
        <v>0</v>
      </c>
      <c r="I32" s="70">
        <f t="shared" si="2"/>
        <v>0</v>
      </c>
      <c r="J32" s="60">
        <v>0</v>
      </c>
      <c r="K32" s="70">
        <f t="shared" si="3"/>
        <v>0</v>
      </c>
      <c r="L32" s="60">
        <v>19</v>
      </c>
      <c r="M32" s="70">
        <f t="shared" si="4"/>
        <v>817000</v>
      </c>
      <c r="N32" s="65">
        <f t="shared" si="5"/>
        <v>817000</v>
      </c>
    </row>
    <row r="33" spans="1:20" s="38" customFormat="1" ht="27.75" customHeight="1" thickBot="1">
      <c r="A33" s="49"/>
      <c r="B33" s="71" t="s">
        <v>32</v>
      </c>
      <c r="C33" s="72"/>
      <c r="D33" s="67">
        <f t="shared" ref="D33" si="6">SUM(D7:D32)</f>
        <v>282</v>
      </c>
      <c r="E33" s="68">
        <f t="shared" si="0"/>
        <v>2054370</v>
      </c>
      <c r="F33" s="69">
        <f>SUM(SUM(F7:F32))</f>
        <v>358</v>
      </c>
      <c r="G33" s="68">
        <f t="shared" si="1"/>
        <v>5216060</v>
      </c>
      <c r="H33" s="69">
        <f>SUM(SUM(H7:H32))</f>
        <v>1211</v>
      </c>
      <c r="I33" s="68">
        <f t="shared" si="2"/>
        <v>1544025</v>
      </c>
      <c r="J33" s="69">
        <f>SUM(SUM(J7:J32))</f>
        <v>1197</v>
      </c>
      <c r="K33" s="68">
        <f t="shared" si="3"/>
        <v>3052350</v>
      </c>
      <c r="L33" s="69">
        <f>SUM(L7:L32)</f>
        <v>26</v>
      </c>
      <c r="M33" s="68">
        <f t="shared" si="4"/>
        <v>1118000</v>
      </c>
      <c r="N33" s="53">
        <f t="shared" si="5"/>
        <v>12984805</v>
      </c>
    </row>
    <row r="34" spans="1:20" ht="17.25" customHeight="1">
      <c r="A34" s="26"/>
      <c r="B34" s="26"/>
      <c r="C34" s="27"/>
      <c r="D34" s="28"/>
      <c r="E34" s="28"/>
      <c r="F34" s="28"/>
      <c r="G34" s="55"/>
      <c r="H34" s="55"/>
      <c r="I34" s="55"/>
      <c r="J34" s="55"/>
      <c r="K34" s="55"/>
      <c r="L34" s="55"/>
      <c r="M34" s="28"/>
      <c r="N34" s="28"/>
    </row>
    <row r="35" spans="1:20" ht="71.25" customHeight="1">
      <c r="A35" s="29"/>
      <c r="B35" s="73" t="s">
        <v>33</v>
      </c>
      <c r="C35" s="74"/>
      <c r="D35" s="74"/>
      <c r="E35" s="75"/>
      <c r="F35" s="30"/>
      <c r="G35" s="56"/>
      <c r="H35" s="56"/>
      <c r="I35" s="56"/>
      <c r="J35" s="56"/>
      <c r="K35" s="56"/>
      <c r="L35" s="56"/>
      <c r="M35" s="30"/>
      <c r="N35" s="31" t="s">
        <v>34</v>
      </c>
      <c r="O35" s="32"/>
      <c r="P35" s="33"/>
      <c r="Q35" s="32"/>
      <c r="R35" s="32"/>
      <c r="S35" s="33"/>
      <c r="T35" s="31"/>
    </row>
    <row r="36" spans="1:20" ht="14.25" customHeight="1"/>
    <row r="37" spans="1:20" ht="14.25" customHeight="1"/>
    <row r="38" spans="1:20" ht="14.25" customHeight="1"/>
    <row r="39" spans="1:20" ht="14.25" customHeight="1"/>
    <row r="40" spans="1:20" ht="14.25" customHeight="1"/>
    <row r="41" spans="1:20" ht="14.25" customHeight="1"/>
    <row r="42" spans="1:20" ht="14.25" customHeight="1"/>
    <row r="43" spans="1:20" ht="14.25" customHeight="1"/>
    <row r="44" spans="1:20" ht="14.25" customHeight="1"/>
    <row r="45" spans="1:20" ht="14.25" customHeight="1"/>
    <row r="46" spans="1:20" ht="14.25" customHeight="1"/>
    <row r="47" spans="1:20" ht="14.25" customHeight="1"/>
    <row r="48" spans="1:2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33:C33"/>
    <mergeCell ref="B35:E35"/>
    <mergeCell ref="B2:N2"/>
    <mergeCell ref="B3:B5"/>
    <mergeCell ref="C3:C5"/>
    <mergeCell ref="N3:N5"/>
    <mergeCell ref="D4:E4"/>
    <mergeCell ref="F4:G4"/>
    <mergeCell ref="H4:I4"/>
    <mergeCell ref="J4:K4"/>
    <mergeCell ref="L4:M4"/>
    <mergeCell ref="D3:G3"/>
    <mergeCell ref="H3:K3"/>
    <mergeCell ref="L3:M3"/>
  </mergeCells>
  <pageMargins left="0.7" right="0.7" top="0.75" bottom="0.75" header="0" footer="0"/>
  <pageSetup paperSize="9" scale="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Yuliia Maidaniuk</cp:lastModifiedBy>
  <cp:lastPrinted>2024-04-19T06:27:36Z</cp:lastPrinted>
  <dcterms:created xsi:type="dcterms:W3CDTF">2022-09-09T06:53:20Z</dcterms:created>
  <dcterms:modified xsi:type="dcterms:W3CDTF">2024-04-19T06:27:38Z</dcterms:modified>
</cp:coreProperties>
</file>