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d.holovach\Desktop\2021-2022\2022\Перерозподіл\Дитяча онкологія\281-Р\"/>
    </mc:Choice>
  </mc:AlternateContent>
  <xr:revisionPtr revIDLastSave="0" documentId="13_ncr:1_{33DDCD1A-09B9-4DA1-908E-B531A5C13F80}"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Лист1!$B$1:$P$33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zgI8s1PQDCwQKakVGadYB7uW7T1qxjoszV+Q5MXBa1Y="/>
    </ext>
  </extLst>
</workbook>
</file>

<file path=xl/calcChain.xml><?xml version="1.0" encoding="utf-8"?>
<calcChain xmlns="http://schemas.openxmlformats.org/spreadsheetml/2006/main">
  <c r="N30" i="1" l="1"/>
  <c r="N27" i="1"/>
  <c r="N22" i="1"/>
  <c r="O22" i="1" s="1"/>
  <c r="N32" i="1"/>
  <c r="O32" i="1" s="1"/>
  <c r="O30" i="1"/>
  <c r="L22" i="1"/>
  <c r="M30" i="1"/>
  <c r="O14" i="1"/>
  <c r="D33" i="1"/>
  <c r="M32" i="1"/>
  <c r="L32" i="1"/>
  <c r="J32" i="1"/>
  <c r="I32" i="1"/>
  <c r="G32" i="1"/>
  <c r="F32" i="1"/>
  <c r="E32" i="1"/>
  <c r="O31" i="1"/>
  <c r="M31" i="1"/>
  <c r="L31" i="1"/>
  <c r="J31" i="1"/>
  <c r="I31" i="1"/>
  <c r="G31" i="1"/>
  <c r="E31" i="1"/>
  <c r="F31" i="1" s="1"/>
  <c r="J30" i="1"/>
  <c r="I30" i="1"/>
  <c r="E30" i="1"/>
  <c r="G30" i="1" s="1"/>
  <c r="O29" i="1"/>
  <c r="M29" i="1"/>
  <c r="L29" i="1"/>
  <c r="J29" i="1"/>
  <c r="I29" i="1"/>
  <c r="G29" i="1"/>
  <c r="P29" i="1" s="1"/>
  <c r="F29" i="1"/>
  <c r="E29" i="1"/>
  <c r="O28" i="1"/>
  <c r="M28" i="1"/>
  <c r="L28" i="1"/>
  <c r="J28" i="1"/>
  <c r="I28" i="1"/>
  <c r="G28" i="1"/>
  <c r="P28" i="1" s="1"/>
  <c r="E28" i="1"/>
  <c r="F28" i="1" s="1"/>
  <c r="O27" i="1"/>
  <c r="M27" i="1"/>
  <c r="L27" i="1"/>
  <c r="J27" i="1"/>
  <c r="I27" i="1"/>
  <c r="E27" i="1"/>
  <c r="G27" i="1" s="1"/>
  <c r="O26" i="1"/>
  <c r="M26" i="1"/>
  <c r="L26" i="1"/>
  <c r="J26" i="1"/>
  <c r="I26" i="1"/>
  <c r="E26" i="1"/>
  <c r="G26" i="1" s="1"/>
  <c r="P26" i="1" s="1"/>
  <c r="M25" i="1"/>
  <c r="L25" i="1"/>
  <c r="J25" i="1"/>
  <c r="E25" i="1"/>
  <c r="G25" i="1" s="1"/>
  <c r="O24" i="1"/>
  <c r="M24" i="1"/>
  <c r="L24" i="1"/>
  <c r="J24" i="1"/>
  <c r="I24" i="1"/>
  <c r="E24" i="1"/>
  <c r="G24" i="1" s="1"/>
  <c r="P24" i="1" s="1"/>
  <c r="O23" i="1"/>
  <c r="M23" i="1"/>
  <c r="L23" i="1"/>
  <c r="J23" i="1"/>
  <c r="I23" i="1"/>
  <c r="G23" i="1"/>
  <c r="P23" i="1" s="1"/>
  <c r="F23" i="1"/>
  <c r="E23" i="1"/>
  <c r="M22" i="1"/>
  <c r="J22" i="1"/>
  <c r="I22" i="1"/>
  <c r="E22" i="1"/>
  <c r="G22" i="1" s="1"/>
  <c r="O21" i="1"/>
  <c r="M21" i="1"/>
  <c r="L21" i="1"/>
  <c r="J21" i="1"/>
  <c r="I21" i="1"/>
  <c r="G21" i="1"/>
  <c r="P21" i="1" s="1"/>
  <c r="F21" i="1"/>
  <c r="E21" i="1"/>
  <c r="O20" i="1"/>
  <c r="M20" i="1"/>
  <c r="L20" i="1"/>
  <c r="J20" i="1"/>
  <c r="I20" i="1"/>
  <c r="G20" i="1"/>
  <c r="P20" i="1" s="1"/>
  <c r="E20" i="1"/>
  <c r="F20" i="1" s="1"/>
  <c r="O19" i="1"/>
  <c r="M19" i="1"/>
  <c r="J19" i="1"/>
  <c r="I19" i="1"/>
  <c r="G19" i="1"/>
  <c r="F19" i="1"/>
  <c r="E19" i="1"/>
  <c r="O18" i="1"/>
  <c r="M18" i="1"/>
  <c r="L18" i="1"/>
  <c r="J18" i="1"/>
  <c r="I18" i="1"/>
  <c r="H33" i="1"/>
  <c r="E18" i="1"/>
  <c r="G18" i="1" s="1"/>
  <c r="O17" i="1"/>
  <c r="M17" i="1"/>
  <c r="L17" i="1"/>
  <c r="J17" i="1"/>
  <c r="I17" i="1"/>
  <c r="G17" i="1"/>
  <c r="E17" i="1"/>
  <c r="F17" i="1" s="1"/>
  <c r="O16" i="1"/>
  <c r="M16" i="1"/>
  <c r="L16" i="1"/>
  <c r="J16" i="1"/>
  <c r="I16" i="1"/>
  <c r="E16" i="1"/>
  <c r="G16" i="1" s="1"/>
  <c r="P16" i="1" s="1"/>
  <c r="O15" i="1"/>
  <c r="M15" i="1"/>
  <c r="L15" i="1"/>
  <c r="J15" i="1"/>
  <c r="I15" i="1"/>
  <c r="E15" i="1"/>
  <c r="G15" i="1" s="1"/>
  <c r="P15" i="1" s="1"/>
  <c r="M14" i="1"/>
  <c r="L14" i="1"/>
  <c r="J14" i="1"/>
  <c r="I14" i="1"/>
  <c r="G14" i="1"/>
  <c r="F14" i="1"/>
  <c r="E14" i="1"/>
  <c r="O13" i="1"/>
  <c r="M13" i="1"/>
  <c r="L13" i="1"/>
  <c r="J13" i="1"/>
  <c r="I13" i="1"/>
  <c r="G13" i="1"/>
  <c r="P13" i="1" s="1"/>
  <c r="E13" i="1"/>
  <c r="F13" i="1" s="1"/>
  <c r="O12" i="1"/>
  <c r="M12" i="1"/>
  <c r="L12" i="1"/>
  <c r="J12" i="1"/>
  <c r="I12" i="1"/>
  <c r="E12" i="1"/>
  <c r="G12" i="1" s="1"/>
  <c r="P12" i="1" s="1"/>
  <c r="O11" i="1"/>
  <c r="M11" i="1"/>
  <c r="L11" i="1"/>
  <c r="J11" i="1"/>
  <c r="I11" i="1"/>
  <c r="E11" i="1"/>
  <c r="G11" i="1" s="1"/>
  <c r="P11" i="1" s="1"/>
  <c r="O10" i="1"/>
  <c r="M10" i="1"/>
  <c r="L10" i="1"/>
  <c r="J10" i="1"/>
  <c r="I10" i="1"/>
  <c r="G10" i="1"/>
  <c r="P10" i="1" s="1"/>
  <c r="F10" i="1"/>
  <c r="E10" i="1"/>
  <c r="O9" i="1"/>
  <c r="M9" i="1"/>
  <c r="L9" i="1"/>
  <c r="J9" i="1"/>
  <c r="I9" i="1"/>
  <c r="G9" i="1"/>
  <c r="P9" i="1" s="1"/>
  <c r="E9" i="1"/>
  <c r="F9" i="1" s="1"/>
  <c r="O8" i="1"/>
  <c r="M8" i="1"/>
  <c r="L8" i="1"/>
  <c r="J8" i="1"/>
  <c r="I8" i="1"/>
  <c r="E8" i="1"/>
  <c r="G8" i="1" s="1"/>
  <c r="P8" i="1" s="1"/>
  <c r="O7" i="1"/>
  <c r="M7" i="1"/>
  <c r="L7" i="1"/>
  <c r="J7" i="1"/>
  <c r="I7" i="1"/>
  <c r="E7" i="1"/>
  <c r="F7" i="1" s="1"/>
  <c r="O6" i="1"/>
  <c r="M6" i="1"/>
  <c r="L6" i="1"/>
  <c r="J6" i="1"/>
  <c r="I6" i="1"/>
  <c r="G6" i="1"/>
  <c r="F6" i="1"/>
  <c r="E6" i="1"/>
  <c r="E33" i="1" s="1"/>
  <c r="P27" i="1" l="1"/>
  <c r="P32" i="1"/>
  <c r="P31" i="1"/>
  <c r="P17" i="1"/>
  <c r="P19" i="1"/>
  <c r="J33" i="1"/>
  <c r="P18" i="1"/>
  <c r="K33" i="1"/>
  <c r="P22" i="1"/>
  <c r="P14" i="1"/>
  <c r="N33" i="1"/>
  <c r="O25" i="1"/>
  <c r="P25" i="1" s="1"/>
  <c r="P30" i="1"/>
  <c r="M33" i="1"/>
  <c r="F11" i="1"/>
  <c r="F18" i="1"/>
  <c r="F22" i="1"/>
  <c r="F30" i="1"/>
  <c r="G7" i="1"/>
  <c r="P7" i="1" s="1"/>
  <c r="F15" i="1"/>
  <c r="F24" i="1"/>
  <c r="I25" i="1"/>
  <c r="I33" i="1" s="1"/>
  <c r="F26" i="1"/>
  <c r="F8" i="1"/>
  <c r="F33" i="1" s="1"/>
  <c r="F12" i="1"/>
  <c r="F16" i="1"/>
  <c r="L19" i="1"/>
  <c r="F25" i="1"/>
  <c r="F27" i="1"/>
  <c r="L30" i="1"/>
  <c r="P6" i="1"/>
  <c r="O33" i="1" l="1"/>
  <c r="L33" i="1"/>
  <c r="P33" i="1"/>
  <c r="G33" i="1"/>
</calcChain>
</file>

<file path=xl/sharedStrings.xml><?xml version="1.0" encoding="utf-8"?>
<sst xmlns="http://schemas.openxmlformats.org/spreadsheetml/2006/main" count="51" uniqueCount="45">
  <si>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</si>
  <si>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</si>
  <si>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</si>
  <si>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r>
      <rPr>
        <b/>
        <sz val="12"/>
        <color theme="1"/>
        <rFont val="Times New Roman"/>
      </rPr>
      <t>НУМЕТА G16Е</t>
    </r>
    <r>
      <rPr>
        <sz val="12"/>
        <color theme="1"/>
        <rFont val="Times New Roman"/>
      </rPr>
      <t xml:space="preserve">
емульсія для інфузій по 500 мл (50 % розчин глюкози – 155 мл; 5,9 % розчин амінокислот з електролітами – 221 мл; 12,5 % ліпідна емульсія – 124 мл) у трикамерному пластиковому пакеті. Трикамерний пластиковий пакет упакований у захисну плівкову оболонку, що містить поглинач кисню та індикатор кисню; по 6 пакетів у картонній коробці
</t>
    </r>
    <r>
      <rPr>
        <b/>
        <sz val="12"/>
        <color theme="1"/>
        <rFont val="Times New Roman"/>
      </rPr>
      <t>(Розчин для парентерального живлення (комбінації, амінокислоти з жировими/ліпідними емульсіями) для дітей до 2х років, 500мл)</t>
    </r>
    <r>
      <rPr>
        <sz val="12"/>
        <color theme="1"/>
        <rFont val="Times New Roman"/>
      </rPr>
      <t xml:space="preserve">
</t>
    </r>
    <r>
      <rPr>
        <b/>
        <sz val="12"/>
        <color theme="1"/>
        <rFont val="Times New Roman"/>
      </rPr>
      <t xml:space="preserve">Виробник: Бакстер С.А., Бельгія
</t>
    </r>
    <r>
      <rPr>
        <sz val="12"/>
        <color theme="1"/>
        <rFont val="Times New Roman"/>
      </rPr>
      <t xml:space="preserve">
</t>
    </r>
    <r>
      <rPr>
        <b/>
        <sz val="12"/>
        <color theme="1"/>
        <rFont val="Times New Roman"/>
      </rPr>
      <t>Ціна за пакет - 2 470,00 грн</t>
    </r>
  </si>
  <si>
    <r>
      <rPr>
        <b/>
        <sz val="12"/>
        <color theme="1"/>
        <rFont val="Times New Roman"/>
      </rPr>
      <t>Роаккутан®</t>
    </r>
    <r>
      <rPr>
        <sz val="12"/>
        <color theme="1"/>
        <rFont val="Times New Roman"/>
      </rPr>
      <t xml:space="preserve">
капсули по 10 мг, по 10 капсул у блістері, по 3 блістери в коробці
</t>
    </r>
    <r>
      <rPr>
        <b/>
        <sz val="12"/>
        <color theme="1"/>
        <rFont val="Times New Roman"/>
      </rPr>
      <t>(Ізотретиноїн, 10 мг)</t>
    </r>
    <r>
      <rPr>
        <sz val="12"/>
        <color theme="1"/>
        <rFont val="Times New Roman"/>
      </rPr>
      <t xml:space="preserve">
</t>
    </r>
    <r>
      <rPr>
        <b/>
        <sz val="12"/>
        <color theme="1"/>
        <rFont val="Times New Roman"/>
      </rPr>
      <t xml:space="preserve">Виробник: Ф.Хоффманн-Ля Рош Лтд, Швейцарія
</t>
    </r>
    <r>
      <rPr>
        <sz val="12"/>
        <color theme="1"/>
        <rFont val="Times New Roman"/>
      </rPr>
      <t xml:space="preserve">
</t>
    </r>
    <r>
      <rPr>
        <b/>
        <sz val="12"/>
        <color theme="1"/>
        <rFont val="Times New Roman"/>
      </rPr>
      <t>Ціна за капсулу - 12,97 грн</t>
    </r>
  </si>
  <si>
    <r>
      <rPr>
        <b/>
        <sz val="12"/>
        <color theme="1"/>
        <rFont val="Times New Roman"/>
      </rPr>
      <t>Роаккутан®</t>
    </r>
    <r>
      <rPr>
        <sz val="12"/>
        <color theme="1"/>
        <rFont val="Times New Roman"/>
      </rPr>
      <t xml:space="preserve">
капсули по 20 мг, по 10 капсул у блістері, по 3 блістери в коробці
</t>
    </r>
    <r>
      <rPr>
        <b/>
        <sz val="12"/>
        <color theme="1"/>
        <rFont val="Times New Roman"/>
      </rPr>
      <t>(Ізотретиноїн, 20 мг)</t>
    </r>
    <r>
      <rPr>
        <sz val="12"/>
        <color theme="1"/>
        <rFont val="Times New Roman"/>
      </rPr>
      <t xml:space="preserve">
</t>
    </r>
    <r>
      <rPr>
        <b/>
        <sz val="12"/>
        <color theme="1"/>
        <rFont val="Times New Roman"/>
      </rPr>
      <t xml:space="preserve">Виробник: Ф.Хоффманн-Ля Рош Лтд, Швейцарія
</t>
    </r>
    <r>
      <rPr>
        <sz val="12"/>
        <color theme="1"/>
        <rFont val="Times New Roman"/>
      </rPr>
      <t xml:space="preserve">
</t>
    </r>
    <r>
      <rPr>
        <b/>
        <sz val="12"/>
        <color theme="1"/>
        <rFont val="Times New Roman"/>
      </rPr>
      <t>Ціна за капсулу - 22,28 грн</t>
    </r>
  </si>
  <si>
    <t xml:space="preserve">Загальна вартість, грн </t>
  </si>
  <si>
    <t>к-сть мл</t>
  </si>
  <si>
    <t>к-сть пакетів</t>
  </si>
  <si>
    <t>к-сть упаковок</t>
  </si>
  <si>
    <t>в-сть, грн</t>
  </si>
  <si>
    <t>к-сть капсул</t>
  </si>
  <si>
    <t>к-сть флаконів</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</si>
  <si>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</si>
  <si>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</si>
  <si>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</si>
  <si>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</si>
  <si>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</si>
  <si>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</si>
  <si>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</si>
  <si>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</si>
  <si>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</si>
  <si>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</si>
  <si>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</si>
  <si>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</si>
  <si>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</si>
  <si>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</si>
  <si>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</si>
  <si>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</si>
  <si>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</si>
  <si>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</si>
  <si>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</si>
  <si>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</si>
  <si>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</si>
  <si>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</si>
  <si>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</si>
  <si>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</si>
  <si>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</si>
  <si>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</si>
  <si>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</si>
  <si>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</si>
  <si>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Генеральний директор</t>
  </si>
  <si>
    <t>Едем АДАМАНОВ</t>
  </si>
  <si>
    <r>
      <t>САНДІМУН НЕОРАЛ®</t>
    </r>
    <r>
      <rPr>
        <sz val="12"/>
        <color theme="1"/>
        <rFont val="Times New Roman"/>
      </rPr>
      <t xml:space="preserve">
розчин оральний, 100 мг/мл по 50 мл у флаконі, по 1 флакону разом з дозувальним комплектом у коробці з картону пакувального
</t>
    </r>
    <r>
      <rPr>
        <b/>
        <sz val="12"/>
        <color theme="1"/>
        <rFont val="Times New Roman"/>
      </rPr>
      <t>(Циклоспорин, 5000 мг)</t>
    </r>
    <r>
      <rPr>
        <sz val="12"/>
        <color theme="1"/>
        <rFont val="Times New Roman"/>
      </rPr>
      <t xml:space="preserve">
</t>
    </r>
    <r>
      <rPr>
        <b/>
        <sz val="12"/>
        <color theme="1"/>
        <rFont val="Times New Roman"/>
      </rPr>
      <t xml:space="preserve">Виробник: Делфарм Хюнінг С.А.С., Франція
</t>
    </r>
    <r>
      <rPr>
        <sz val="12"/>
        <color theme="1"/>
        <rFont val="Times New Roman"/>
      </rPr>
      <t xml:space="preserve">
</t>
    </r>
    <r>
      <rPr>
        <b/>
        <sz val="12"/>
        <color theme="1"/>
        <rFont val="Times New Roman"/>
      </rPr>
      <t>Ціна за флакон - 3 512,48 грн</t>
    </r>
  </si>
  <si>
    <t>ЗАТВЕРДЖЕНО
наказ державного підприємства
 «Медичні закупівлі України»
від 01 грудня 2022 року № 602-Р (у редакції наказу державного підприємства «Медичні закупівлі України» від 18 березня 2024 року № 281-Р)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</si>
</sst>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2"/>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
      <sz val="12"/>
      <color theme="1"/>
      <name val="Times New Roman"/>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8">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bottom/>
      <diagonal/>
    </border>
  </borders>
  <cellStyleXfs count="1">
    <xf numFmtId="0" fontId="0" fillId="0" borderId="0"/>
  </cellStyleXfs>
  <cellXfs count="65">
    <xf numFmtId="0" fontId="0" fillId="0" borderId="0" xfId="0"/>
    <xf numFmtId="0" fontId="1"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4" fontId="5" fillId="2" borderId="23" xfId="0" applyNumberFormat="1" applyFont="1" applyFill="1" applyBorder="1" applyAlignment="1">
      <alignment horizontal="center" vertical="center" wrapText="1"/>
    </xf>
    <xf numFmtId="3" fontId="5" fillId="2" borderId="33" xfId="0" applyNumberFormat="1" applyFont="1" applyFill="1" applyBorder="1" applyAlignment="1">
      <alignment horizontal="center" vertical="center"/>
    </xf>
    <xf numFmtId="3" fontId="5" fillId="2" borderId="13"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xf>
    <xf numFmtId="3" fontId="5" fillId="2" borderId="34"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xf>
    <xf numFmtId="3" fontId="5" fillId="2" borderId="36" xfId="0" applyNumberFormat="1" applyFont="1" applyFill="1" applyBorder="1" applyAlignment="1">
      <alignment horizontal="center" vertical="center"/>
    </xf>
    <xf numFmtId="4" fontId="5" fillId="2" borderId="15"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0" fillId="2" borderId="37" xfId="0" applyNumberFormat="1" applyFont="1" applyFill="1" applyBorder="1" applyAlignment="1">
      <alignment horizontal="right"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1" fontId="7" fillId="3" borderId="17" xfId="0" applyNumberFormat="1" applyFont="1" applyFill="1" applyBorder="1" applyAlignment="1">
      <alignment horizontal="center" vertical="center" wrapText="1"/>
    </xf>
    <xf numFmtId="1" fontId="7" fillId="3" borderId="13" xfId="0" applyNumberFormat="1" applyFont="1" applyFill="1" applyBorder="1" applyAlignment="1">
      <alignment horizontal="center" vertical="center" wrapText="1"/>
    </xf>
    <xf numFmtId="1" fontId="7" fillId="3" borderId="18" xfId="0" applyNumberFormat="1" applyFont="1" applyFill="1" applyBorder="1" applyAlignment="1">
      <alignment horizontal="center" vertical="center" wrapText="1"/>
    </xf>
    <xf numFmtId="0" fontId="1" fillId="3" borderId="19" xfId="0" applyFont="1" applyFill="1" applyBorder="1" applyAlignment="1">
      <alignment horizontal="center" vertical="center"/>
    </xf>
    <xf numFmtId="0" fontId="5" fillId="3" borderId="20" xfId="0" applyFont="1" applyFill="1" applyBorder="1" applyAlignment="1">
      <alignment horizontal="left" vertical="center" wrapText="1"/>
    </xf>
    <xf numFmtId="3" fontId="1" fillId="3" borderId="20" xfId="0" applyNumberFormat="1" applyFont="1" applyFill="1" applyBorder="1" applyAlignment="1">
      <alignment horizontal="center" vertical="center" wrapText="1"/>
    </xf>
    <xf numFmtId="4" fontId="1" fillId="3" borderId="20" xfId="0" applyNumberFormat="1" applyFont="1" applyFill="1" applyBorder="1" applyAlignment="1">
      <alignment horizontal="center" vertical="center" wrapText="1"/>
    </xf>
    <xf numFmtId="3" fontId="1" fillId="3" borderId="21" xfId="0" applyNumberFormat="1" applyFont="1" applyFill="1" applyBorder="1" applyAlignment="1">
      <alignment horizontal="center" vertical="center" wrapText="1"/>
    </xf>
    <xf numFmtId="4" fontId="1" fillId="3" borderId="22" xfId="0" applyNumberFormat="1" applyFont="1" applyFill="1" applyBorder="1" applyAlignment="1">
      <alignment horizontal="center" vertical="center" wrapText="1"/>
    </xf>
    <xf numFmtId="0" fontId="1" fillId="3" borderId="24" xfId="0" applyFont="1" applyFill="1" applyBorder="1" applyAlignment="1">
      <alignment horizontal="center" vertical="center"/>
    </xf>
    <xf numFmtId="0" fontId="5" fillId="3" borderId="25" xfId="0" applyFont="1" applyFill="1" applyBorder="1" applyAlignment="1">
      <alignment horizontal="left" vertical="center" wrapText="1"/>
    </xf>
    <xf numFmtId="3" fontId="1" fillId="3" borderId="25" xfId="0" applyNumberFormat="1" applyFont="1" applyFill="1" applyBorder="1" applyAlignment="1">
      <alignment horizontal="center" vertical="center" wrapText="1"/>
    </xf>
    <xf numFmtId="4" fontId="1" fillId="3" borderId="25" xfId="0" applyNumberFormat="1" applyFont="1" applyFill="1" applyBorder="1" applyAlignment="1">
      <alignment horizontal="center" vertical="center" wrapText="1"/>
    </xf>
    <xf numFmtId="3" fontId="1" fillId="3" borderId="26" xfId="0" applyNumberFormat="1" applyFont="1" applyFill="1" applyBorder="1" applyAlignment="1">
      <alignment horizontal="center" vertical="center" wrapText="1"/>
    </xf>
    <xf numFmtId="4" fontId="1" fillId="3" borderId="27" xfId="0" applyNumberFormat="1" applyFont="1" applyFill="1" applyBorder="1" applyAlignment="1">
      <alignment horizontal="center" vertical="center" wrapText="1"/>
    </xf>
    <xf numFmtId="0" fontId="1" fillId="3" borderId="28" xfId="0" applyFont="1" applyFill="1" applyBorder="1" applyAlignment="1">
      <alignment horizontal="center" vertical="center"/>
    </xf>
    <xf numFmtId="0" fontId="5" fillId="3" borderId="29" xfId="0" applyFont="1" applyFill="1" applyBorder="1" applyAlignment="1">
      <alignment horizontal="left" vertical="center" wrapText="1"/>
    </xf>
    <xf numFmtId="3" fontId="1" fillId="3" borderId="29" xfId="0" applyNumberFormat="1" applyFont="1" applyFill="1" applyBorder="1" applyAlignment="1">
      <alignment horizontal="center" vertical="center" wrapText="1"/>
    </xf>
    <xf numFmtId="3" fontId="1" fillId="3" borderId="18" xfId="0" applyNumberFormat="1" applyFont="1" applyFill="1" applyBorder="1" applyAlignment="1">
      <alignment horizontal="center" vertical="center" wrapText="1"/>
    </xf>
    <xf numFmtId="4" fontId="1" fillId="3" borderId="18" xfId="0" applyNumberFormat="1" applyFont="1" applyFill="1" applyBorder="1" applyAlignment="1">
      <alignment horizontal="center" vertical="center" wrapText="1"/>
    </xf>
    <xf numFmtId="4" fontId="1" fillId="3" borderId="29" xfId="0" applyNumberFormat="1" applyFont="1" applyFill="1" applyBorder="1" applyAlignment="1">
      <alignment horizontal="center" vertical="center" wrapText="1"/>
    </xf>
    <xf numFmtId="3" fontId="1" fillId="3" borderId="30" xfId="0" applyNumberFormat="1" applyFont="1" applyFill="1" applyBorder="1" applyAlignment="1">
      <alignment horizontal="center" vertical="center" wrapText="1"/>
    </xf>
    <xf numFmtId="4" fontId="1" fillId="3" borderId="31" xfId="0" applyNumberFormat="1" applyFont="1" applyFill="1" applyBorder="1" applyAlignment="1">
      <alignment horizontal="center" vertical="center" wrapText="1"/>
    </xf>
    <xf numFmtId="0" fontId="8" fillId="3" borderId="0" xfId="0" applyFont="1" applyFill="1" applyAlignment="1">
      <alignment horizontal="left" vertical="center" wrapText="1"/>
    </xf>
    <xf numFmtId="0" fontId="9" fillId="3" borderId="0" xfId="0" applyFont="1" applyFill="1" applyAlignment="1">
      <alignment horizontal="center" vertical="center"/>
    </xf>
    <xf numFmtId="0" fontId="5" fillId="3" borderId="0" xfId="0" applyFont="1" applyFill="1" applyAlignment="1">
      <alignment vertical="center" wrapText="1"/>
    </xf>
    <xf numFmtId="0" fontId="10" fillId="2" borderId="37" xfId="0" applyFont="1" applyFill="1" applyBorder="1" applyAlignment="1">
      <alignment horizontal="left" wrapText="1"/>
    </xf>
    <xf numFmtId="0" fontId="4" fillId="3" borderId="37" xfId="0" applyFont="1" applyFill="1" applyBorder="1"/>
    <xf numFmtId="0" fontId="5" fillId="3" borderId="4" xfId="0" applyFont="1" applyFill="1" applyBorder="1" applyAlignment="1">
      <alignment horizontal="center" vertical="center" wrapText="1"/>
    </xf>
    <xf numFmtId="0" fontId="4" fillId="3" borderId="12" xfId="0" applyFont="1" applyFill="1" applyBorder="1"/>
    <xf numFmtId="0" fontId="8" fillId="3" borderId="32" xfId="0" applyFont="1" applyFill="1" applyBorder="1" applyAlignment="1">
      <alignment horizontal="left" vertical="center" wrapText="1"/>
    </xf>
    <xf numFmtId="0" fontId="4" fillId="3" borderId="2" xfId="0" applyFont="1" applyFill="1" applyBorder="1"/>
    <xf numFmtId="0" fontId="3"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1" xfId="0" applyFont="1" applyFill="1" applyBorder="1"/>
    <xf numFmtId="0" fontId="6" fillId="3" borderId="5" xfId="0" applyFont="1" applyFill="1" applyBorder="1" applyAlignment="1">
      <alignment horizontal="center" vertical="center" wrapText="1"/>
    </xf>
    <xf numFmtId="0" fontId="4" fillId="3" borderId="6" xfId="0" applyFont="1" applyFill="1" applyBorder="1"/>
    <xf numFmtId="0" fontId="4" fillId="3" borderId="7" xfId="0" applyFont="1" applyFill="1" applyBorder="1"/>
    <xf numFmtId="0" fontId="6" fillId="3" borderId="8" xfId="0" applyFont="1" applyFill="1" applyBorder="1" applyAlignment="1">
      <alignment horizontal="center" vertical="center" wrapText="1"/>
    </xf>
    <xf numFmtId="0" fontId="4" fillId="3" borderId="8" xfId="0" applyFont="1" applyFill="1" applyBorder="1"/>
    <xf numFmtId="0" fontId="4" fillId="3" borderId="9" xfId="0" applyFont="1" applyFill="1" applyBorder="1"/>
    <xf numFmtId="0" fontId="5" fillId="2" borderId="10" xfId="0" applyFont="1" applyFill="1" applyBorder="1" applyAlignment="1">
      <alignment horizontal="center" vertical="center" wrapText="1"/>
    </xf>
    <xf numFmtId="0" fontId="4" fillId="3" borderId="16"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0"/>
  <sheetViews>
    <sheetView tabSelected="1" topLeftCell="H1" zoomScale="80" zoomScaleNormal="80" workbookViewId="0">
      <selection activeCell="M1" sqref="M1"/>
    </sheetView>
  </sheetViews>
  <sheetFormatPr defaultColWidth="14.453125" defaultRowHeight="15" customHeight="1" x14ac:dyDescent="0.35"/>
  <cols>
    <col min="1" max="2" width="5.453125" style="18" customWidth="1"/>
    <col min="3" max="3" width="44.81640625" style="18" customWidth="1"/>
    <col min="4" max="7" width="19" style="18" customWidth="1"/>
    <col min="8" max="13" width="20" style="18" customWidth="1"/>
    <col min="14" max="15" width="23.453125" style="18" customWidth="1"/>
    <col min="16" max="16" width="49.453125" style="18" customWidth="1"/>
    <col min="17" max="16384" width="14.453125" style="18"/>
  </cols>
  <sheetData>
    <row r="1" spans="1:16" ht="123" customHeight="1" x14ac:dyDescent="0.35">
      <c r="A1" s="16"/>
      <c r="B1" s="16"/>
      <c r="C1" s="17"/>
      <c r="D1" s="17"/>
      <c r="E1" s="17"/>
      <c r="F1" s="17"/>
      <c r="G1" s="17"/>
      <c r="H1" s="17"/>
      <c r="I1" s="17"/>
      <c r="J1" s="17"/>
      <c r="K1" s="17"/>
      <c r="L1" s="17"/>
      <c r="M1" s="17"/>
      <c r="N1" s="17"/>
      <c r="O1" s="17"/>
      <c r="P1" s="1" t="s">
        <v>44</v>
      </c>
    </row>
    <row r="2" spans="1:16" ht="107.25" customHeight="1" x14ac:dyDescent="0.35">
      <c r="A2" s="19"/>
      <c r="B2" s="54" t="s">
        <v>0</v>
      </c>
      <c r="C2" s="53"/>
      <c r="D2" s="53"/>
      <c r="E2" s="53"/>
      <c r="F2" s="53"/>
      <c r="G2" s="53"/>
      <c r="H2" s="53"/>
      <c r="I2" s="53"/>
      <c r="J2" s="53"/>
      <c r="K2" s="53"/>
      <c r="L2" s="53"/>
      <c r="M2" s="53"/>
      <c r="N2" s="53"/>
      <c r="O2" s="53"/>
      <c r="P2" s="53"/>
    </row>
    <row r="3" spans="1:16" ht="248.25" customHeight="1" x14ac:dyDescent="0.35">
      <c r="A3" s="20"/>
      <c r="B3" s="55" t="s">
        <v>1</v>
      </c>
      <c r="C3" s="50" t="s">
        <v>2</v>
      </c>
      <c r="D3" s="57" t="s">
        <v>3</v>
      </c>
      <c r="E3" s="58"/>
      <c r="F3" s="58"/>
      <c r="G3" s="59"/>
      <c r="H3" s="60" t="s">
        <v>4</v>
      </c>
      <c r="I3" s="61"/>
      <c r="J3" s="62"/>
      <c r="K3" s="60" t="s">
        <v>5</v>
      </c>
      <c r="L3" s="61"/>
      <c r="M3" s="62"/>
      <c r="N3" s="60" t="s">
        <v>43</v>
      </c>
      <c r="O3" s="62"/>
      <c r="P3" s="63" t="s">
        <v>6</v>
      </c>
    </row>
    <row r="4" spans="1:16" ht="18" customHeight="1" x14ac:dyDescent="0.35">
      <c r="A4" s="20"/>
      <c r="B4" s="56"/>
      <c r="C4" s="51"/>
      <c r="D4" s="2" t="s">
        <v>7</v>
      </c>
      <c r="E4" s="2" t="s">
        <v>8</v>
      </c>
      <c r="F4" s="2" t="s">
        <v>9</v>
      </c>
      <c r="G4" s="2" t="s">
        <v>10</v>
      </c>
      <c r="H4" s="3" t="s">
        <v>11</v>
      </c>
      <c r="I4" s="4" t="s">
        <v>9</v>
      </c>
      <c r="J4" s="4" t="s">
        <v>10</v>
      </c>
      <c r="K4" s="3" t="s">
        <v>11</v>
      </c>
      <c r="L4" s="4" t="s">
        <v>9</v>
      </c>
      <c r="M4" s="4" t="s">
        <v>10</v>
      </c>
      <c r="N4" s="3" t="s">
        <v>12</v>
      </c>
      <c r="O4" s="4" t="s">
        <v>10</v>
      </c>
      <c r="P4" s="64"/>
    </row>
    <row r="5" spans="1:16" ht="12" customHeight="1" x14ac:dyDescent="0.35">
      <c r="A5" s="21"/>
      <c r="B5" s="22">
        <v>1</v>
      </c>
      <c r="C5" s="22">
        <v>2</v>
      </c>
      <c r="D5" s="22">
        <v>3</v>
      </c>
      <c r="E5" s="22">
        <v>4</v>
      </c>
      <c r="F5" s="22">
        <v>5</v>
      </c>
      <c r="G5" s="22">
        <v>6</v>
      </c>
      <c r="H5" s="22">
        <v>7</v>
      </c>
      <c r="I5" s="22">
        <v>8</v>
      </c>
      <c r="J5" s="22">
        <v>9</v>
      </c>
      <c r="K5" s="22">
        <v>10</v>
      </c>
      <c r="L5" s="22">
        <v>11</v>
      </c>
      <c r="M5" s="22">
        <v>12</v>
      </c>
      <c r="N5" s="23">
        <v>13</v>
      </c>
      <c r="O5" s="24">
        <v>14</v>
      </c>
      <c r="P5" s="23">
        <v>15</v>
      </c>
    </row>
    <row r="6" spans="1:16" ht="18" customHeight="1" x14ac:dyDescent="0.35">
      <c r="A6" s="16"/>
      <c r="B6" s="25">
        <v>1</v>
      </c>
      <c r="C6" s="26" t="s">
        <v>13</v>
      </c>
      <c r="D6" s="27">
        <v>18000</v>
      </c>
      <c r="E6" s="27">
        <f t="shared" ref="E6:E32" si="0">D6/500</f>
        <v>36</v>
      </c>
      <c r="F6" s="27">
        <f t="shared" ref="F6:F32" si="1">E6/6</f>
        <v>6</v>
      </c>
      <c r="G6" s="28">
        <f t="shared" ref="G6:G32" si="2">E6*2470</f>
        <v>88920</v>
      </c>
      <c r="H6" s="27">
        <v>0</v>
      </c>
      <c r="I6" s="27">
        <f t="shared" ref="I6:I32" si="3">H6/10/3</f>
        <v>0</v>
      </c>
      <c r="J6" s="28">
        <f t="shared" ref="J6:J32" si="4">H6*12.97</f>
        <v>0</v>
      </c>
      <c r="K6" s="27">
        <v>0</v>
      </c>
      <c r="L6" s="27">
        <f t="shared" ref="L6:L32" si="5">K6/10/3</f>
        <v>0</v>
      </c>
      <c r="M6" s="28">
        <f t="shared" ref="M6:M32" si="6">K6*22.28</f>
        <v>0</v>
      </c>
      <c r="N6" s="29">
        <v>0</v>
      </c>
      <c r="O6" s="30">
        <f t="shared" ref="O6:O32" si="7">N6*3512.48</f>
        <v>0</v>
      </c>
      <c r="P6" s="5">
        <f t="shared" ref="P6:P32" si="8">G6+J6+M6+O6</f>
        <v>88920</v>
      </c>
    </row>
    <row r="7" spans="1:16" ht="18" customHeight="1" x14ac:dyDescent="0.35">
      <c r="A7" s="16"/>
      <c r="B7" s="31">
        <v>2</v>
      </c>
      <c r="C7" s="32" t="s">
        <v>14</v>
      </c>
      <c r="D7" s="33">
        <v>18000</v>
      </c>
      <c r="E7" s="27">
        <f t="shared" si="0"/>
        <v>36</v>
      </c>
      <c r="F7" s="27">
        <f t="shared" si="1"/>
        <v>6</v>
      </c>
      <c r="G7" s="28">
        <f t="shared" si="2"/>
        <v>88920</v>
      </c>
      <c r="H7" s="33">
        <v>0</v>
      </c>
      <c r="I7" s="27">
        <f t="shared" si="3"/>
        <v>0</v>
      </c>
      <c r="J7" s="28">
        <f t="shared" si="4"/>
        <v>0</v>
      </c>
      <c r="K7" s="33">
        <v>0</v>
      </c>
      <c r="L7" s="33">
        <f t="shared" si="5"/>
        <v>0</v>
      </c>
      <c r="M7" s="34">
        <f t="shared" si="6"/>
        <v>0</v>
      </c>
      <c r="N7" s="35">
        <v>0</v>
      </c>
      <c r="O7" s="36">
        <f t="shared" si="7"/>
        <v>0</v>
      </c>
      <c r="P7" s="5">
        <f t="shared" si="8"/>
        <v>88920</v>
      </c>
    </row>
    <row r="8" spans="1:16" ht="18" customHeight="1" x14ac:dyDescent="0.35">
      <c r="A8" s="16"/>
      <c r="B8" s="31">
        <v>3</v>
      </c>
      <c r="C8" s="32" t="s">
        <v>15</v>
      </c>
      <c r="D8" s="33">
        <v>0</v>
      </c>
      <c r="E8" s="27">
        <f t="shared" si="0"/>
        <v>0</v>
      </c>
      <c r="F8" s="27">
        <f t="shared" si="1"/>
        <v>0</v>
      </c>
      <c r="G8" s="28">
        <f t="shared" si="2"/>
        <v>0</v>
      </c>
      <c r="H8" s="33">
        <v>0</v>
      </c>
      <c r="I8" s="27">
        <f t="shared" si="3"/>
        <v>0</v>
      </c>
      <c r="J8" s="28">
        <f t="shared" si="4"/>
        <v>0</v>
      </c>
      <c r="K8" s="33">
        <v>0</v>
      </c>
      <c r="L8" s="33">
        <f t="shared" si="5"/>
        <v>0</v>
      </c>
      <c r="M8" s="34">
        <f t="shared" si="6"/>
        <v>0</v>
      </c>
      <c r="N8" s="35">
        <v>80</v>
      </c>
      <c r="O8" s="36">
        <f t="shared" si="7"/>
        <v>280998.40000000002</v>
      </c>
      <c r="P8" s="5">
        <f t="shared" si="8"/>
        <v>280998.40000000002</v>
      </c>
    </row>
    <row r="9" spans="1:16" ht="18" customHeight="1" x14ac:dyDescent="0.35">
      <c r="A9" s="16"/>
      <c r="B9" s="31">
        <v>4</v>
      </c>
      <c r="C9" s="32" t="s">
        <v>16</v>
      </c>
      <c r="D9" s="33">
        <v>0</v>
      </c>
      <c r="E9" s="27">
        <f t="shared" si="0"/>
        <v>0</v>
      </c>
      <c r="F9" s="27">
        <f t="shared" si="1"/>
        <v>0</v>
      </c>
      <c r="G9" s="28">
        <f t="shared" si="2"/>
        <v>0</v>
      </c>
      <c r="H9" s="33">
        <v>0</v>
      </c>
      <c r="I9" s="27">
        <f t="shared" si="3"/>
        <v>0</v>
      </c>
      <c r="J9" s="28">
        <f t="shared" si="4"/>
        <v>0</v>
      </c>
      <c r="K9" s="33">
        <v>0</v>
      </c>
      <c r="L9" s="33">
        <f t="shared" si="5"/>
        <v>0</v>
      </c>
      <c r="M9" s="34">
        <f t="shared" si="6"/>
        <v>0</v>
      </c>
      <c r="N9" s="35">
        <v>0</v>
      </c>
      <c r="O9" s="36">
        <f t="shared" si="7"/>
        <v>0</v>
      </c>
      <c r="P9" s="5">
        <f t="shared" si="8"/>
        <v>0</v>
      </c>
    </row>
    <row r="10" spans="1:16" ht="18" customHeight="1" x14ac:dyDescent="0.35">
      <c r="A10" s="16"/>
      <c r="B10" s="31">
        <v>5</v>
      </c>
      <c r="C10" s="32" t="s">
        <v>17</v>
      </c>
      <c r="D10" s="33">
        <v>3000</v>
      </c>
      <c r="E10" s="27">
        <f t="shared" si="0"/>
        <v>6</v>
      </c>
      <c r="F10" s="27">
        <f t="shared" si="1"/>
        <v>1</v>
      </c>
      <c r="G10" s="28">
        <f t="shared" si="2"/>
        <v>14820</v>
      </c>
      <c r="H10" s="33">
        <v>0</v>
      </c>
      <c r="I10" s="27">
        <f t="shared" si="3"/>
        <v>0</v>
      </c>
      <c r="J10" s="28">
        <f t="shared" si="4"/>
        <v>0</v>
      </c>
      <c r="K10" s="33">
        <v>0</v>
      </c>
      <c r="L10" s="33">
        <f t="shared" si="5"/>
        <v>0</v>
      </c>
      <c r="M10" s="34">
        <f t="shared" si="6"/>
        <v>0</v>
      </c>
      <c r="N10" s="35">
        <v>0</v>
      </c>
      <c r="O10" s="36">
        <f t="shared" si="7"/>
        <v>0</v>
      </c>
      <c r="P10" s="5">
        <f t="shared" si="8"/>
        <v>14820</v>
      </c>
    </row>
    <row r="11" spans="1:16" ht="18" customHeight="1" x14ac:dyDescent="0.35">
      <c r="A11" s="16"/>
      <c r="B11" s="31">
        <v>6</v>
      </c>
      <c r="C11" s="32" t="s">
        <v>18</v>
      </c>
      <c r="D11" s="33">
        <v>0</v>
      </c>
      <c r="E11" s="27">
        <f t="shared" si="0"/>
        <v>0</v>
      </c>
      <c r="F11" s="27">
        <f t="shared" si="1"/>
        <v>0</v>
      </c>
      <c r="G11" s="28">
        <f t="shared" si="2"/>
        <v>0</v>
      </c>
      <c r="H11" s="33">
        <v>0</v>
      </c>
      <c r="I11" s="27">
        <f t="shared" si="3"/>
        <v>0</v>
      </c>
      <c r="J11" s="28">
        <f t="shared" si="4"/>
        <v>0</v>
      </c>
      <c r="K11" s="33">
        <v>0</v>
      </c>
      <c r="L11" s="33">
        <f t="shared" si="5"/>
        <v>0</v>
      </c>
      <c r="M11" s="34">
        <f t="shared" si="6"/>
        <v>0</v>
      </c>
      <c r="N11" s="35">
        <v>0</v>
      </c>
      <c r="O11" s="36">
        <f t="shared" si="7"/>
        <v>0</v>
      </c>
      <c r="P11" s="5">
        <f t="shared" si="8"/>
        <v>0</v>
      </c>
    </row>
    <row r="12" spans="1:16" ht="18" customHeight="1" x14ac:dyDescent="0.35">
      <c r="A12" s="16"/>
      <c r="B12" s="31">
        <v>7</v>
      </c>
      <c r="C12" s="32" t="s">
        <v>19</v>
      </c>
      <c r="D12" s="33">
        <v>36000</v>
      </c>
      <c r="E12" s="27">
        <f t="shared" si="0"/>
        <v>72</v>
      </c>
      <c r="F12" s="27">
        <f t="shared" si="1"/>
        <v>12</v>
      </c>
      <c r="G12" s="28">
        <f t="shared" si="2"/>
        <v>177840</v>
      </c>
      <c r="H12" s="33">
        <v>0</v>
      </c>
      <c r="I12" s="27">
        <f t="shared" si="3"/>
        <v>0</v>
      </c>
      <c r="J12" s="28">
        <f t="shared" si="4"/>
        <v>0</v>
      </c>
      <c r="K12" s="33">
        <v>0</v>
      </c>
      <c r="L12" s="33">
        <f t="shared" si="5"/>
        <v>0</v>
      </c>
      <c r="M12" s="34">
        <f t="shared" si="6"/>
        <v>0</v>
      </c>
      <c r="N12" s="35">
        <v>0</v>
      </c>
      <c r="O12" s="36">
        <f t="shared" si="7"/>
        <v>0</v>
      </c>
      <c r="P12" s="5">
        <f t="shared" si="8"/>
        <v>177840</v>
      </c>
    </row>
    <row r="13" spans="1:16" ht="18" customHeight="1" x14ac:dyDescent="0.35">
      <c r="A13" s="16"/>
      <c r="B13" s="31">
        <v>8</v>
      </c>
      <c r="C13" s="32" t="s">
        <v>20</v>
      </c>
      <c r="D13" s="33">
        <v>0</v>
      </c>
      <c r="E13" s="27">
        <f t="shared" si="0"/>
        <v>0</v>
      </c>
      <c r="F13" s="27">
        <f t="shared" si="1"/>
        <v>0</v>
      </c>
      <c r="G13" s="28">
        <f t="shared" si="2"/>
        <v>0</v>
      </c>
      <c r="H13" s="33">
        <v>30</v>
      </c>
      <c r="I13" s="27">
        <f t="shared" si="3"/>
        <v>1</v>
      </c>
      <c r="J13" s="28">
        <f t="shared" si="4"/>
        <v>389.1</v>
      </c>
      <c r="K13" s="33">
        <v>30</v>
      </c>
      <c r="L13" s="33">
        <f t="shared" si="5"/>
        <v>1</v>
      </c>
      <c r="M13" s="34">
        <f t="shared" si="6"/>
        <v>668.40000000000009</v>
      </c>
      <c r="N13" s="35">
        <v>0</v>
      </c>
      <c r="O13" s="36">
        <f t="shared" si="7"/>
        <v>0</v>
      </c>
      <c r="P13" s="5">
        <f t="shared" si="8"/>
        <v>1057.5</v>
      </c>
    </row>
    <row r="14" spans="1:16" ht="18" customHeight="1" x14ac:dyDescent="0.35">
      <c r="A14" s="16"/>
      <c r="B14" s="31">
        <v>9</v>
      </c>
      <c r="C14" s="32" t="s">
        <v>21</v>
      </c>
      <c r="D14" s="33">
        <v>0</v>
      </c>
      <c r="E14" s="27">
        <f t="shared" si="0"/>
        <v>0</v>
      </c>
      <c r="F14" s="27">
        <f t="shared" si="1"/>
        <v>0</v>
      </c>
      <c r="G14" s="28">
        <f t="shared" si="2"/>
        <v>0</v>
      </c>
      <c r="H14" s="33">
        <v>0</v>
      </c>
      <c r="I14" s="27">
        <f t="shared" si="3"/>
        <v>0</v>
      </c>
      <c r="J14" s="28">
        <f t="shared" si="4"/>
        <v>0</v>
      </c>
      <c r="K14" s="33">
        <v>0</v>
      </c>
      <c r="L14" s="33">
        <f t="shared" si="5"/>
        <v>0</v>
      </c>
      <c r="M14" s="34">
        <f t="shared" si="6"/>
        <v>0</v>
      </c>
      <c r="N14" s="35">
        <v>10</v>
      </c>
      <c r="O14" s="36">
        <f t="shared" si="7"/>
        <v>35124.800000000003</v>
      </c>
      <c r="P14" s="5">
        <f t="shared" si="8"/>
        <v>35124.800000000003</v>
      </c>
    </row>
    <row r="15" spans="1:16" ht="18" customHeight="1" x14ac:dyDescent="0.35">
      <c r="A15" s="16"/>
      <c r="B15" s="31">
        <v>10</v>
      </c>
      <c r="C15" s="32" t="s">
        <v>22</v>
      </c>
      <c r="D15" s="33">
        <v>0</v>
      </c>
      <c r="E15" s="27">
        <f t="shared" si="0"/>
        <v>0</v>
      </c>
      <c r="F15" s="27">
        <f t="shared" si="1"/>
        <v>0</v>
      </c>
      <c r="G15" s="28">
        <f t="shared" si="2"/>
        <v>0</v>
      </c>
      <c r="H15" s="33">
        <v>30</v>
      </c>
      <c r="I15" s="27">
        <f t="shared" si="3"/>
        <v>1</v>
      </c>
      <c r="J15" s="28">
        <f t="shared" si="4"/>
        <v>389.1</v>
      </c>
      <c r="K15" s="33">
        <v>0</v>
      </c>
      <c r="L15" s="33">
        <f t="shared" si="5"/>
        <v>0</v>
      </c>
      <c r="M15" s="34">
        <f t="shared" si="6"/>
        <v>0</v>
      </c>
      <c r="N15" s="35">
        <v>1</v>
      </c>
      <c r="O15" s="36">
        <f t="shared" si="7"/>
        <v>3512.48</v>
      </c>
      <c r="P15" s="5">
        <f t="shared" si="8"/>
        <v>3901.58</v>
      </c>
    </row>
    <row r="16" spans="1:16" ht="18" customHeight="1" x14ac:dyDescent="0.35">
      <c r="A16" s="16"/>
      <c r="B16" s="31">
        <v>11</v>
      </c>
      <c r="C16" s="32" t="s">
        <v>23</v>
      </c>
      <c r="D16" s="33">
        <v>0</v>
      </c>
      <c r="E16" s="27">
        <f t="shared" si="0"/>
        <v>0</v>
      </c>
      <c r="F16" s="27">
        <f t="shared" si="1"/>
        <v>0</v>
      </c>
      <c r="G16" s="28">
        <f t="shared" si="2"/>
        <v>0</v>
      </c>
      <c r="H16" s="33">
        <v>0</v>
      </c>
      <c r="I16" s="27">
        <f t="shared" si="3"/>
        <v>0</v>
      </c>
      <c r="J16" s="28">
        <f t="shared" si="4"/>
        <v>0</v>
      </c>
      <c r="K16" s="33">
        <v>0</v>
      </c>
      <c r="L16" s="33">
        <f t="shared" si="5"/>
        <v>0</v>
      </c>
      <c r="M16" s="34">
        <f t="shared" si="6"/>
        <v>0</v>
      </c>
      <c r="N16" s="35">
        <v>0</v>
      </c>
      <c r="O16" s="36">
        <f t="shared" si="7"/>
        <v>0</v>
      </c>
      <c r="P16" s="5">
        <f t="shared" si="8"/>
        <v>0</v>
      </c>
    </row>
    <row r="17" spans="1:16" ht="18" customHeight="1" x14ac:dyDescent="0.35">
      <c r="A17" s="16"/>
      <c r="B17" s="31">
        <v>12</v>
      </c>
      <c r="C17" s="32" t="s">
        <v>24</v>
      </c>
      <c r="D17" s="33">
        <v>18000</v>
      </c>
      <c r="E17" s="27">
        <f t="shared" si="0"/>
        <v>36</v>
      </c>
      <c r="F17" s="27">
        <f t="shared" si="1"/>
        <v>6</v>
      </c>
      <c r="G17" s="28">
        <f t="shared" si="2"/>
        <v>88920</v>
      </c>
      <c r="H17" s="33">
        <v>510</v>
      </c>
      <c r="I17" s="27">
        <f t="shared" si="3"/>
        <v>17</v>
      </c>
      <c r="J17" s="28">
        <f t="shared" si="4"/>
        <v>6614.7000000000007</v>
      </c>
      <c r="K17" s="33">
        <v>1320</v>
      </c>
      <c r="L17" s="33">
        <f t="shared" si="5"/>
        <v>44</v>
      </c>
      <c r="M17" s="34">
        <f t="shared" si="6"/>
        <v>29409.600000000002</v>
      </c>
      <c r="N17" s="35">
        <v>34</v>
      </c>
      <c r="O17" s="36">
        <f t="shared" si="7"/>
        <v>119424.32000000001</v>
      </c>
      <c r="P17" s="5">
        <f t="shared" si="8"/>
        <v>244368.62</v>
      </c>
    </row>
    <row r="18" spans="1:16" ht="18" customHeight="1" x14ac:dyDescent="0.35">
      <c r="A18" s="16"/>
      <c r="B18" s="31">
        <v>13</v>
      </c>
      <c r="C18" s="32" t="s">
        <v>25</v>
      </c>
      <c r="D18" s="33">
        <v>36000</v>
      </c>
      <c r="E18" s="27">
        <f t="shared" si="0"/>
        <v>72</v>
      </c>
      <c r="F18" s="27">
        <f t="shared" si="1"/>
        <v>12</v>
      </c>
      <c r="G18" s="28">
        <f t="shared" si="2"/>
        <v>177840</v>
      </c>
      <c r="H18" s="33">
        <v>0</v>
      </c>
      <c r="I18" s="27">
        <f t="shared" si="3"/>
        <v>0</v>
      </c>
      <c r="J18" s="28">
        <f t="shared" si="4"/>
        <v>0</v>
      </c>
      <c r="K18" s="33">
        <v>0</v>
      </c>
      <c r="L18" s="33">
        <f t="shared" si="5"/>
        <v>0</v>
      </c>
      <c r="M18" s="34">
        <f t="shared" si="6"/>
        <v>0</v>
      </c>
      <c r="N18" s="35">
        <v>0</v>
      </c>
      <c r="O18" s="36">
        <f t="shared" si="7"/>
        <v>0</v>
      </c>
      <c r="P18" s="5">
        <f t="shared" si="8"/>
        <v>177840</v>
      </c>
    </row>
    <row r="19" spans="1:16" ht="18" customHeight="1" x14ac:dyDescent="0.35">
      <c r="A19" s="16"/>
      <c r="B19" s="31">
        <v>14</v>
      </c>
      <c r="C19" s="32" t="s">
        <v>26</v>
      </c>
      <c r="D19" s="33">
        <v>18000</v>
      </c>
      <c r="E19" s="27">
        <f t="shared" si="0"/>
        <v>36</v>
      </c>
      <c r="F19" s="27">
        <f t="shared" si="1"/>
        <v>6</v>
      </c>
      <c r="G19" s="28">
        <f t="shared" si="2"/>
        <v>88920</v>
      </c>
      <c r="H19" s="33">
        <v>450</v>
      </c>
      <c r="I19" s="27">
        <f t="shared" si="3"/>
        <v>15</v>
      </c>
      <c r="J19" s="28">
        <f t="shared" si="4"/>
        <v>5836.5</v>
      </c>
      <c r="K19" s="33">
        <v>300</v>
      </c>
      <c r="L19" s="33">
        <f t="shared" si="5"/>
        <v>10</v>
      </c>
      <c r="M19" s="34">
        <f t="shared" si="6"/>
        <v>6684</v>
      </c>
      <c r="N19" s="35">
        <v>7</v>
      </c>
      <c r="O19" s="36">
        <f t="shared" si="7"/>
        <v>24587.360000000001</v>
      </c>
      <c r="P19" s="5">
        <f t="shared" si="8"/>
        <v>126027.86</v>
      </c>
    </row>
    <row r="20" spans="1:16" ht="18" customHeight="1" x14ac:dyDescent="0.35">
      <c r="A20" s="16"/>
      <c r="B20" s="31">
        <v>15</v>
      </c>
      <c r="C20" s="32" t="s">
        <v>27</v>
      </c>
      <c r="D20" s="33">
        <v>0</v>
      </c>
      <c r="E20" s="27">
        <f t="shared" si="0"/>
        <v>0</v>
      </c>
      <c r="F20" s="27">
        <f t="shared" si="1"/>
        <v>0</v>
      </c>
      <c r="G20" s="28">
        <f t="shared" si="2"/>
        <v>0</v>
      </c>
      <c r="H20" s="33">
        <v>0</v>
      </c>
      <c r="I20" s="27">
        <f t="shared" si="3"/>
        <v>0</v>
      </c>
      <c r="J20" s="28">
        <f t="shared" si="4"/>
        <v>0</v>
      </c>
      <c r="K20" s="33">
        <v>0</v>
      </c>
      <c r="L20" s="33">
        <f t="shared" si="5"/>
        <v>0</v>
      </c>
      <c r="M20" s="34">
        <f t="shared" si="6"/>
        <v>0</v>
      </c>
      <c r="N20" s="35">
        <v>0</v>
      </c>
      <c r="O20" s="36">
        <f t="shared" si="7"/>
        <v>0</v>
      </c>
      <c r="P20" s="5">
        <f t="shared" si="8"/>
        <v>0</v>
      </c>
    </row>
    <row r="21" spans="1:16" ht="18" customHeight="1" x14ac:dyDescent="0.35">
      <c r="A21" s="16"/>
      <c r="B21" s="31">
        <v>16</v>
      </c>
      <c r="C21" s="32" t="s">
        <v>28</v>
      </c>
      <c r="D21" s="33">
        <v>0</v>
      </c>
      <c r="E21" s="27">
        <f t="shared" si="0"/>
        <v>0</v>
      </c>
      <c r="F21" s="27">
        <f t="shared" si="1"/>
        <v>0</v>
      </c>
      <c r="G21" s="28">
        <f t="shared" si="2"/>
        <v>0</v>
      </c>
      <c r="H21" s="33">
        <v>0</v>
      </c>
      <c r="I21" s="27">
        <f t="shared" si="3"/>
        <v>0</v>
      </c>
      <c r="J21" s="28">
        <f t="shared" si="4"/>
        <v>0</v>
      </c>
      <c r="K21" s="33">
        <v>0</v>
      </c>
      <c r="L21" s="33">
        <f t="shared" si="5"/>
        <v>0</v>
      </c>
      <c r="M21" s="34">
        <f t="shared" si="6"/>
        <v>0</v>
      </c>
      <c r="N21" s="35">
        <v>0</v>
      </c>
      <c r="O21" s="36">
        <f t="shared" si="7"/>
        <v>0</v>
      </c>
      <c r="P21" s="5">
        <f t="shared" si="8"/>
        <v>0</v>
      </c>
    </row>
    <row r="22" spans="1:16" ht="18" customHeight="1" x14ac:dyDescent="0.35">
      <c r="A22" s="16"/>
      <c r="B22" s="31">
        <v>17</v>
      </c>
      <c r="C22" s="32" t="s">
        <v>29</v>
      </c>
      <c r="D22" s="33">
        <v>3000</v>
      </c>
      <c r="E22" s="27">
        <f t="shared" si="0"/>
        <v>6</v>
      </c>
      <c r="F22" s="27">
        <f t="shared" si="1"/>
        <v>1</v>
      </c>
      <c r="G22" s="28">
        <f t="shared" si="2"/>
        <v>14820</v>
      </c>
      <c r="H22" s="33">
        <v>210</v>
      </c>
      <c r="I22" s="27">
        <f t="shared" si="3"/>
        <v>7</v>
      </c>
      <c r="J22" s="28">
        <f t="shared" si="4"/>
        <v>2723.7000000000003</v>
      </c>
      <c r="K22" s="33">
        <v>60</v>
      </c>
      <c r="L22" s="33">
        <f t="shared" si="5"/>
        <v>2</v>
      </c>
      <c r="M22" s="34">
        <f t="shared" si="6"/>
        <v>1336.8000000000002</v>
      </c>
      <c r="N22" s="35">
        <f>0+2</f>
        <v>2</v>
      </c>
      <c r="O22" s="36">
        <f t="shared" si="7"/>
        <v>7024.96</v>
      </c>
      <c r="P22" s="5">
        <f t="shared" si="8"/>
        <v>25905.46</v>
      </c>
    </row>
    <row r="23" spans="1:16" ht="18" customHeight="1" x14ac:dyDescent="0.35">
      <c r="A23" s="16"/>
      <c r="B23" s="31">
        <v>18</v>
      </c>
      <c r="C23" s="32" t="s">
        <v>30</v>
      </c>
      <c r="D23" s="33">
        <v>0</v>
      </c>
      <c r="E23" s="27">
        <f t="shared" si="0"/>
        <v>0</v>
      </c>
      <c r="F23" s="27">
        <f t="shared" si="1"/>
        <v>0</v>
      </c>
      <c r="G23" s="28">
        <f t="shared" si="2"/>
        <v>0</v>
      </c>
      <c r="H23" s="33">
        <v>0</v>
      </c>
      <c r="I23" s="27">
        <f t="shared" si="3"/>
        <v>0</v>
      </c>
      <c r="J23" s="28">
        <f t="shared" si="4"/>
        <v>0</v>
      </c>
      <c r="K23" s="33">
        <v>0</v>
      </c>
      <c r="L23" s="33">
        <f t="shared" si="5"/>
        <v>0</v>
      </c>
      <c r="M23" s="34">
        <f t="shared" si="6"/>
        <v>0</v>
      </c>
      <c r="N23" s="35">
        <v>0</v>
      </c>
      <c r="O23" s="36">
        <f t="shared" si="7"/>
        <v>0</v>
      </c>
      <c r="P23" s="5">
        <f t="shared" si="8"/>
        <v>0</v>
      </c>
    </row>
    <row r="24" spans="1:16" ht="18" customHeight="1" x14ac:dyDescent="0.35">
      <c r="A24" s="16"/>
      <c r="B24" s="31">
        <v>19</v>
      </c>
      <c r="C24" s="32" t="s">
        <v>31</v>
      </c>
      <c r="D24" s="33">
        <v>3000</v>
      </c>
      <c r="E24" s="27">
        <f t="shared" si="0"/>
        <v>6</v>
      </c>
      <c r="F24" s="27">
        <f t="shared" si="1"/>
        <v>1</v>
      </c>
      <c r="G24" s="28">
        <f t="shared" si="2"/>
        <v>14820</v>
      </c>
      <c r="H24" s="33">
        <v>0</v>
      </c>
      <c r="I24" s="27">
        <f t="shared" si="3"/>
        <v>0</v>
      </c>
      <c r="J24" s="28">
        <f t="shared" si="4"/>
        <v>0</v>
      </c>
      <c r="K24" s="33">
        <v>0</v>
      </c>
      <c r="L24" s="33">
        <f t="shared" si="5"/>
        <v>0</v>
      </c>
      <c r="M24" s="34">
        <f t="shared" si="6"/>
        <v>0</v>
      </c>
      <c r="N24" s="35">
        <v>0</v>
      </c>
      <c r="O24" s="36">
        <f t="shared" si="7"/>
        <v>0</v>
      </c>
      <c r="P24" s="5">
        <f t="shared" si="8"/>
        <v>14820</v>
      </c>
    </row>
    <row r="25" spans="1:16" ht="18" customHeight="1" x14ac:dyDescent="0.35">
      <c r="A25" s="16"/>
      <c r="B25" s="31">
        <v>20</v>
      </c>
      <c r="C25" s="32" t="s">
        <v>32</v>
      </c>
      <c r="D25" s="33">
        <v>3000</v>
      </c>
      <c r="E25" s="27">
        <f t="shared" si="0"/>
        <v>6</v>
      </c>
      <c r="F25" s="27">
        <f t="shared" si="1"/>
        <v>1</v>
      </c>
      <c r="G25" s="28">
        <f t="shared" si="2"/>
        <v>14820</v>
      </c>
      <c r="H25" s="33">
        <v>0</v>
      </c>
      <c r="I25" s="27">
        <f t="shared" si="3"/>
        <v>0</v>
      </c>
      <c r="J25" s="28">
        <f t="shared" si="4"/>
        <v>0</v>
      </c>
      <c r="K25" s="33">
        <v>0</v>
      </c>
      <c r="L25" s="33">
        <f t="shared" si="5"/>
        <v>0</v>
      </c>
      <c r="M25" s="34">
        <f t="shared" si="6"/>
        <v>0</v>
      </c>
      <c r="N25" s="35">
        <v>0</v>
      </c>
      <c r="O25" s="36">
        <f t="shared" si="7"/>
        <v>0</v>
      </c>
      <c r="P25" s="5">
        <f t="shared" si="8"/>
        <v>14820</v>
      </c>
    </row>
    <row r="26" spans="1:16" ht="16.5" customHeight="1" x14ac:dyDescent="0.35">
      <c r="A26" s="16"/>
      <c r="B26" s="31">
        <v>21</v>
      </c>
      <c r="C26" s="32" t="s">
        <v>33</v>
      </c>
      <c r="D26" s="33">
        <v>0</v>
      </c>
      <c r="E26" s="27">
        <f t="shared" si="0"/>
        <v>0</v>
      </c>
      <c r="F26" s="27">
        <f t="shared" si="1"/>
        <v>0</v>
      </c>
      <c r="G26" s="28">
        <f t="shared" si="2"/>
        <v>0</v>
      </c>
      <c r="H26" s="33">
        <v>0</v>
      </c>
      <c r="I26" s="27">
        <f t="shared" si="3"/>
        <v>0</v>
      </c>
      <c r="J26" s="28">
        <f t="shared" si="4"/>
        <v>0</v>
      </c>
      <c r="K26" s="33">
        <v>0</v>
      </c>
      <c r="L26" s="33">
        <f t="shared" si="5"/>
        <v>0</v>
      </c>
      <c r="M26" s="34">
        <f t="shared" si="6"/>
        <v>0</v>
      </c>
      <c r="N26" s="35">
        <v>0</v>
      </c>
      <c r="O26" s="36">
        <f t="shared" si="7"/>
        <v>0</v>
      </c>
      <c r="P26" s="5">
        <f t="shared" si="8"/>
        <v>0</v>
      </c>
    </row>
    <row r="27" spans="1:16" ht="18" customHeight="1" x14ac:dyDescent="0.35">
      <c r="A27" s="16"/>
      <c r="B27" s="31">
        <v>22</v>
      </c>
      <c r="C27" s="32" t="s">
        <v>34</v>
      </c>
      <c r="D27" s="33">
        <v>0</v>
      </c>
      <c r="E27" s="27">
        <f t="shared" si="0"/>
        <v>0</v>
      </c>
      <c r="F27" s="27">
        <f t="shared" si="1"/>
        <v>0</v>
      </c>
      <c r="G27" s="28">
        <f t="shared" si="2"/>
        <v>0</v>
      </c>
      <c r="H27" s="33">
        <v>90</v>
      </c>
      <c r="I27" s="27">
        <f t="shared" si="3"/>
        <v>3</v>
      </c>
      <c r="J27" s="28">
        <f t="shared" si="4"/>
        <v>1167.3</v>
      </c>
      <c r="K27" s="33">
        <v>90</v>
      </c>
      <c r="L27" s="33">
        <f t="shared" si="5"/>
        <v>3</v>
      </c>
      <c r="M27" s="34">
        <f t="shared" si="6"/>
        <v>2005.2</v>
      </c>
      <c r="N27" s="35">
        <f>46+4</f>
        <v>50</v>
      </c>
      <c r="O27" s="36">
        <f t="shared" si="7"/>
        <v>175624</v>
      </c>
      <c r="P27" s="5">
        <f t="shared" si="8"/>
        <v>178796.5</v>
      </c>
    </row>
    <row r="28" spans="1:16" ht="18" customHeight="1" x14ac:dyDescent="0.35">
      <c r="A28" s="16"/>
      <c r="B28" s="31">
        <v>23</v>
      </c>
      <c r="C28" s="32" t="s">
        <v>35</v>
      </c>
      <c r="D28" s="33">
        <v>3000</v>
      </c>
      <c r="E28" s="27">
        <f t="shared" si="0"/>
        <v>6</v>
      </c>
      <c r="F28" s="27">
        <f t="shared" si="1"/>
        <v>1</v>
      </c>
      <c r="G28" s="28">
        <f t="shared" si="2"/>
        <v>14820</v>
      </c>
      <c r="H28" s="33">
        <v>0</v>
      </c>
      <c r="I28" s="27">
        <f t="shared" si="3"/>
        <v>0</v>
      </c>
      <c r="J28" s="28">
        <f t="shared" si="4"/>
        <v>0</v>
      </c>
      <c r="K28" s="33">
        <v>0</v>
      </c>
      <c r="L28" s="33">
        <f t="shared" si="5"/>
        <v>0</v>
      </c>
      <c r="M28" s="34">
        <f t="shared" si="6"/>
        <v>0</v>
      </c>
      <c r="N28" s="35">
        <v>0</v>
      </c>
      <c r="O28" s="36">
        <f t="shared" si="7"/>
        <v>0</v>
      </c>
      <c r="P28" s="5">
        <f t="shared" si="8"/>
        <v>14820</v>
      </c>
    </row>
    <row r="29" spans="1:16" ht="18" customHeight="1" x14ac:dyDescent="0.35">
      <c r="A29" s="16"/>
      <c r="B29" s="31">
        <v>24</v>
      </c>
      <c r="C29" s="32" t="s">
        <v>36</v>
      </c>
      <c r="D29" s="33">
        <v>0</v>
      </c>
      <c r="E29" s="27">
        <f t="shared" si="0"/>
        <v>0</v>
      </c>
      <c r="F29" s="27">
        <f t="shared" si="1"/>
        <v>0</v>
      </c>
      <c r="G29" s="28">
        <f t="shared" si="2"/>
        <v>0</v>
      </c>
      <c r="H29" s="33">
        <v>30</v>
      </c>
      <c r="I29" s="27">
        <f t="shared" si="3"/>
        <v>1</v>
      </c>
      <c r="J29" s="28">
        <f t="shared" si="4"/>
        <v>389.1</v>
      </c>
      <c r="K29" s="33">
        <v>30</v>
      </c>
      <c r="L29" s="33">
        <f t="shared" si="5"/>
        <v>1</v>
      </c>
      <c r="M29" s="34">
        <f t="shared" si="6"/>
        <v>668.40000000000009</v>
      </c>
      <c r="N29" s="35">
        <v>9</v>
      </c>
      <c r="O29" s="36">
        <f t="shared" si="7"/>
        <v>31612.32</v>
      </c>
      <c r="P29" s="5">
        <f t="shared" si="8"/>
        <v>32669.82</v>
      </c>
    </row>
    <row r="30" spans="1:16" ht="18" customHeight="1" x14ac:dyDescent="0.35">
      <c r="A30" s="16"/>
      <c r="B30" s="31">
        <v>25</v>
      </c>
      <c r="C30" s="32" t="s">
        <v>37</v>
      </c>
      <c r="D30" s="33">
        <v>6000</v>
      </c>
      <c r="E30" s="27">
        <f t="shared" si="0"/>
        <v>12</v>
      </c>
      <c r="F30" s="27">
        <f t="shared" si="1"/>
        <v>2</v>
      </c>
      <c r="G30" s="28">
        <f t="shared" si="2"/>
        <v>29640</v>
      </c>
      <c r="H30" s="33">
        <v>30</v>
      </c>
      <c r="I30" s="27">
        <f t="shared" si="3"/>
        <v>1</v>
      </c>
      <c r="J30" s="28">
        <f t="shared" si="4"/>
        <v>389.1</v>
      </c>
      <c r="K30" s="33">
        <v>0</v>
      </c>
      <c r="L30" s="33">
        <f t="shared" si="5"/>
        <v>0</v>
      </c>
      <c r="M30" s="34">
        <f t="shared" si="6"/>
        <v>0</v>
      </c>
      <c r="N30" s="35">
        <f>64-14</f>
        <v>50</v>
      </c>
      <c r="O30" s="36">
        <f t="shared" si="7"/>
        <v>175624</v>
      </c>
      <c r="P30" s="5">
        <f t="shared" si="8"/>
        <v>205653.1</v>
      </c>
    </row>
    <row r="31" spans="1:16" ht="19.5" customHeight="1" x14ac:dyDescent="0.35">
      <c r="A31" s="16"/>
      <c r="B31" s="31">
        <v>26</v>
      </c>
      <c r="C31" s="32" t="s">
        <v>38</v>
      </c>
      <c r="D31" s="33">
        <v>42000</v>
      </c>
      <c r="E31" s="27">
        <f t="shared" si="0"/>
        <v>84</v>
      </c>
      <c r="F31" s="27">
        <f t="shared" si="1"/>
        <v>14</v>
      </c>
      <c r="G31" s="28">
        <f t="shared" si="2"/>
        <v>207480</v>
      </c>
      <c r="H31" s="33">
        <v>0</v>
      </c>
      <c r="I31" s="27">
        <f t="shared" si="3"/>
        <v>0</v>
      </c>
      <c r="J31" s="28">
        <f t="shared" si="4"/>
        <v>0</v>
      </c>
      <c r="K31" s="33">
        <v>0</v>
      </c>
      <c r="L31" s="33">
        <f t="shared" si="5"/>
        <v>0</v>
      </c>
      <c r="M31" s="34">
        <f t="shared" si="6"/>
        <v>0</v>
      </c>
      <c r="N31" s="35">
        <v>220</v>
      </c>
      <c r="O31" s="36">
        <f t="shared" si="7"/>
        <v>772745.6</v>
      </c>
      <c r="P31" s="5">
        <f t="shared" si="8"/>
        <v>980225.6</v>
      </c>
    </row>
    <row r="32" spans="1:16" ht="21.75" customHeight="1" x14ac:dyDescent="0.35">
      <c r="A32" s="16"/>
      <c r="B32" s="37">
        <v>27</v>
      </c>
      <c r="C32" s="38" t="s">
        <v>39</v>
      </c>
      <c r="D32" s="39">
        <v>12000</v>
      </c>
      <c r="E32" s="40">
        <f t="shared" si="0"/>
        <v>24</v>
      </c>
      <c r="F32" s="27">
        <f t="shared" si="1"/>
        <v>4</v>
      </c>
      <c r="G32" s="41">
        <f t="shared" si="2"/>
        <v>59280</v>
      </c>
      <c r="H32" s="39">
        <v>780</v>
      </c>
      <c r="I32" s="40">
        <f t="shared" si="3"/>
        <v>26</v>
      </c>
      <c r="J32" s="41">
        <f t="shared" si="4"/>
        <v>10116.6</v>
      </c>
      <c r="K32" s="39">
        <v>2250</v>
      </c>
      <c r="L32" s="39">
        <f t="shared" si="5"/>
        <v>75</v>
      </c>
      <c r="M32" s="42">
        <f t="shared" si="6"/>
        <v>50130</v>
      </c>
      <c r="N32" s="43">
        <f>0+8</f>
        <v>8</v>
      </c>
      <c r="O32" s="44">
        <f t="shared" si="7"/>
        <v>28099.84</v>
      </c>
      <c r="P32" s="5">
        <f t="shared" si="8"/>
        <v>147626.44</v>
      </c>
    </row>
    <row r="33" spans="1:16" ht="27.75" customHeight="1" x14ac:dyDescent="0.35">
      <c r="A33" s="45"/>
      <c r="B33" s="52" t="s">
        <v>40</v>
      </c>
      <c r="C33" s="53"/>
      <c r="D33" s="6">
        <f t="shared" ref="D33:P33" si="9">SUM(D6:D32)</f>
        <v>219000</v>
      </c>
      <c r="E33" s="7">
        <f t="shared" si="9"/>
        <v>438</v>
      </c>
      <c r="F33" s="7">
        <f t="shared" si="9"/>
        <v>73</v>
      </c>
      <c r="G33" s="8">
        <f t="shared" si="9"/>
        <v>1081860</v>
      </c>
      <c r="H33" s="9">
        <f t="shared" si="9"/>
        <v>2160</v>
      </c>
      <c r="I33" s="10">
        <f t="shared" si="9"/>
        <v>72</v>
      </c>
      <c r="J33" s="8">
        <f t="shared" si="9"/>
        <v>28015.199999999997</v>
      </c>
      <c r="K33" s="11">
        <f t="shared" si="9"/>
        <v>4080</v>
      </c>
      <c r="L33" s="11">
        <f t="shared" si="9"/>
        <v>136</v>
      </c>
      <c r="M33" s="12">
        <f t="shared" si="9"/>
        <v>90902.399999999994</v>
      </c>
      <c r="N33" s="11">
        <f t="shared" si="9"/>
        <v>471</v>
      </c>
      <c r="O33" s="12">
        <f t="shared" si="9"/>
        <v>1654378.08</v>
      </c>
      <c r="P33" s="8">
        <f t="shared" si="9"/>
        <v>2855155.68</v>
      </c>
    </row>
    <row r="34" spans="1:16" ht="17.25" customHeight="1" x14ac:dyDescent="0.35">
      <c r="A34" s="46"/>
      <c r="B34" s="46"/>
      <c r="C34" s="47"/>
      <c r="D34" s="47"/>
      <c r="E34" s="47"/>
      <c r="F34" s="47"/>
      <c r="G34" s="47"/>
      <c r="H34" s="47"/>
      <c r="I34" s="47"/>
      <c r="J34" s="47"/>
      <c r="K34" s="47"/>
      <c r="L34" s="47"/>
      <c r="M34" s="47"/>
      <c r="N34" s="47"/>
      <c r="O34" s="47"/>
      <c r="P34" s="13"/>
    </row>
    <row r="35" spans="1:16" ht="17.25" customHeight="1" x14ac:dyDescent="0.35">
      <c r="A35" s="46"/>
      <c r="B35" s="46"/>
      <c r="C35" s="47"/>
      <c r="D35" s="47"/>
      <c r="E35" s="47"/>
      <c r="F35" s="47"/>
      <c r="G35" s="47"/>
      <c r="H35" s="47"/>
      <c r="I35" s="47"/>
      <c r="J35" s="47"/>
      <c r="K35" s="47"/>
      <c r="L35" s="47"/>
      <c r="M35" s="47"/>
      <c r="N35" s="47"/>
      <c r="O35" s="47"/>
      <c r="P35" s="13"/>
    </row>
    <row r="36" spans="1:16" ht="45" customHeight="1" x14ac:dyDescent="0.45">
      <c r="A36" s="14"/>
      <c r="B36" s="48" t="s">
        <v>41</v>
      </c>
      <c r="C36" s="49"/>
      <c r="D36" s="48"/>
      <c r="E36" s="49"/>
      <c r="F36" s="48"/>
      <c r="G36" s="49"/>
      <c r="H36" s="48"/>
      <c r="I36" s="49"/>
      <c r="J36" s="48"/>
      <c r="K36" s="49"/>
      <c r="L36" s="48"/>
      <c r="M36" s="49"/>
      <c r="N36" s="48"/>
      <c r="O36" s="49"/>
      <c r="P36" s="15" t="s">
        <v>42</v>
      </c>
    </row>
    <row r="37" spans="1:16" ht="14.25" customHeight="1" x14ac:dyDescent="0.35"/>
    <row r="38" spans="1:16" ht="14.25" customHeight="1" x14ac:dyDescent="0.35"/>
    <row r="39" spans="1:16" ht="14.25" customHeight="1" x14ac:dyDescent="0.35"/>
    <row r="40" spans="1:16" ht="14.25" customHeight="1" x14ac:dyDescent="0.35"/>
    <row r="41" spans="1:16" ht="14.25" customHeight="1" x14ac:dyDescent="0.35"/>
    <row r="42" spans="1:16" ht="14.25" customHeight="1" x14ac:dyDescent="0.35"/>
    <row r="43" spans="1:16" ht="14.25" customHeight="1" x14ac:dyDescent="0.35"/>
    <row r="44" spans="1:16" ht="14.25" customHeight="1" x14ac:dyDescent="0.35"/>
    <row r="45" spans="1:16" ht="14.25" customHeight="1" x14ac:dyDescent="0.35"/>
    <row r="46" spans="1:16" ht="14.25" customHeight="1" x14ac:dyDescent="0.35"/>
    <row r="47" spans="1:16" ht="14.25" customHeight="1" x14ac:dyDescent="0.35"/>
    <row r="48" spans="1: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6">
    <mergeCell ref="N36:O36"/>
    <mergeCell ref="C3:C4"/>
    <mergeCell ref="B33:C33"/>
    <mergeCell ref="B2:P2"/>
    <mergeCell ref="B3:B4"/>
    <mergeCell ref="D3:G3"/>
    <mergeCell ref="H3:J3"/>
    <mergeCell ref="K3:M3"/>
    <mergeCell ref="N3:O3"/>
    <mergeCell ref="P3:P4"/>
    <mergeCell ref="B36:C36"/>
    <mergeCell ref="D36:E36"/>
    <mergeCell ref="F36:G36"/>
    <mergeCell ref="H36:I36"/>
    <mergeCell ref="J36:K36"/>
    <mergeCell ref="L36:M36"/>
  </mergeCells>
  <pageMargins left="0.7" right="0.7" top="0.75" bottom="0.75" header="0" footer="0"/>
  <pageSetup paperSize="9"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2024-03-11T15:23:50Z</cp:lastPrinted>
  <dcterms:created xsi:type="dcterms:W3CDTF">2021-10-04T14:21:04Z</dcterms:created>
  <dcterms:modified xsi:type="dcterms:W3CDTF">2024-03-18T15:47:46Z</dcterms:modified>
</cp:coreProperties>
</file>