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Перерозподіл\ССЗ\294-Р\"/>
    </mc:Choice>
  </mc:AlternateContent>
  <xr:revisionPtr revIDLastSave="0" documentId="13_ncr:1_{183F9EDA-6AFC-4BC7-8379-725FB15CA724}"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Розподіл!$A$1:$P$38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hqbgBU2vN/ZEshe+ZMjKN1tr9GcA=="/>
    </ext>
  </extLst>
</workbook>
</file>

<file path=xl/calcChain.xml><?xml version="1.0" encoding="utf-8"?>
<calcChain xmlns="http://schemas.openxmlformats.org/spreadsheetml/2006/main">
  <c r="N21" i="1" l="1"/>
  <c r="N25" i="1"/>
  <c r="M21" i="1"/>
  <c r="O21" i="1" s="1"/>
  <c r="M25" i="1"/>
  <c r="O25" i="1" s="1"/>
  <c r="E21" i="1"/>
  <c r="E25" i="1"/>
  <c r="D21" i="1"/>
  <c r="D25" i="1"/>
  <c r="O8" i="1"/>
  <c r="O9" i="1"/>
  <c r="O10" i="1"/>
  <c r="O11" i="1"/>
  <c r="O12" i="1"/>
  <c r="O13" i="1"/>
  <c r="O14" i="1"/>
  <c r="O15" i="1"/>
  <c r="O16" i="1"/>
  <c r="O17" i="1"/>
  <c r="O18" i="1"/>
  <c r="O19" i="1"/>
  <c r="O20" i="1"/>
  <c r="O22" i="1"/>
  <c r="O23" i="1"/>
  <c r="O24" i="1"/>
  <c r="O26" i="1"/>
  <c r="O27" i="1"/>
  <c r="O28" i="1"/>
  <c r="O29" i="1"/>
  <c r="O30" i="1"/>
  <c r="O31" i="1"/>
  <c r="O32" i="1"/>
  <c r="O33" i="1"/>
  <c r="O7" i="1"/>
  <c r="L8" i="1"/>
  <c r="L9" i="1"/>
  <c r="L10" i="1"/>
  <c r="L11" i="1"/>
  <c r="L12" i="1"/>
  <c r="L13" i="1"/>
  <c r="L14" i="1"/>
  <c r="L15" i="1"/>
  <c r="L16" i="1"/>
  <c r="L17" i="1"/>
  <c r="L18" i="1"/>
  <c r="L19" i="1"/>
  <c r="L20" i="1"/>
  <c r="L21" i="1"/>
  <c r="L22" i="1"/>
  <c r="L23" i="1"/>
  <c r="L24" i="1"/>
  <c r="L25" i="1"/>
  <c r="L26" i="1"/>
  <c r="L27" i="1"/>
  <c r="L28" i="1"/>
  <c r="L29" i="1"/>
  <c r="L30" i="1"/>
  <c r="L31" i="1"/>
  <c r="L32" i="1"/>
  <c r="L33" i="1"/>
  <c r="L7" i="1"/>
  <c r="I8" i="1"/>
  <c r="I9" i="1"/>
  <c r="I10" i="1"/>
  <c r="I11" i="1"/>
  <c r="I12" i="1"/>
  <c r="I13" i="1"/>
  <c r="I14" i="1"/>
  <c r="I15" i="1"/>
  <c r="I16" i="1"/>
  <c r="I17" i="1"/>
  <c r="I18" i="1"/>
  <c r="I19" i="1"/>
  <c r="I20" i="1"/>
  <c r="I21" i="1"/>
  <c r="I22" i="1"/>
  <c r="I23" i="1"/>
  <c r="I24" i="1"/>
  <c r="I25" i="1"/>
  <c r="I26" i="1"/>
  <c r="I27" i="1"/>
  <c r="I28" i="1"/>
  <c r="I29" i="1"/>
  <c r="I30" i="1"/>
  <c r="I31" i="1"/>
  <c r="I32" i="1"/>
  <c r="I33" i="1"/>
  <c r="I7" i="1"/>
  <c r="F8" i="1" l="1"/>
  <c r="F9" i="1"/>
  <c r="F10" i="1"/>
  <c r="F11" i="1"/>
  <c r="F12" i="1"/>
  <c r="F13" i="1"/>
  <c r="F14" i="1"/>
  <c r="F15" i="1"/>
  <c r="F16" i="1"/>
  <c r="F17" i="1"/>
  <c r="F18" i="1"/>
  <c r="F19" i="1"/>
  <c r="F20" i="1"/>
  <c r="F21" i="1"/>
  <c r="F22" i="1"/>
  <c r="F23" i="1"/>
  <c r="F24" i="1"/>
  <c r="F25" i="1"/>
  <c r="F26" i="1"/>
  <c r="F27" i="1"/>
  <c r="F28" i="1"/>
  <c r="F29" i="1"/>
  <c r="F30" i="1"/>
  <c r="F31" i="1"/>
  <c r="F32" i="1"/>
  <c r="F33" i="1"/>
  <c r="F7" i="1"/>
  <c r="J34" i="1" l="1"/>
  <c r="G34" i="1"/>
  <c r="D34" i="1"/>
  <c r="M34" i="1"/>
  <c r="P26" i="1" l="1"/>
  <c r="P18" i="1"/>
  <c r="P14" i="1"/>
  <c r="P10" i="1"/>
  <c r="P9" i="1"/>
  <c r="I34" i="1"/>
  <c r="P16" i="1"/>
  <c r="P30" i="1"/>
  <c r="P22" i="1"/>
  <c r="P24" i="1"/>
  <c r="P28" i="1"/>
  <c r="P27" i="1"/>
  <c r="P23" i="1"/>
  <c r="P15" i="1"/>
  <c r="L34" i="1"/>
  <c r="K34" i="1"/>
  <c r="P11" i="1"/>
  <c r="P31" i="1"/>
  <c r="P19" i="1"/>
  <c r="H34" i="1"/>
  <c r="P32" i="1"/>
  <c r="P20" i="1"/>
  <c r="P12" i="1"/>
  <c r="P8" i="1"/>
  <c r="P33" i="1"/>
  <c r="P29" i="1"/>
  <c r="P25" i="1"/>
  <c r="P21" i="1"/>
  <c r="P17" i="1"/>
  <c r="P13" i="1"/>
  <c r="E34" i="1"/>
  <c r="F34" i="1"/>
  <c r="P7" i="1"/>
  <c r="N34" i="1"/>
  <c r="O34" i="1"/>
  <c r="P34" i="1" l="1"/>
</calcChain>
</file>

<file path=xl/sharedStrings.xml><?xml version="1.0" encoding="utf-8"?>
<sst xmlns="http://schemas.openxmlformats.org/spreadsheetml/2006/main" count="52" uniqueCount="43">
  <si>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</si>
  <si>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</si>
  <si>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</si>
  <si>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</si>
  <si>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</si>
  <si>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</si>
  <si>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</si>
  <si>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</si>
  <si>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</si>
  <si>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</si>
  <si>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</si>
  <si>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</si>
  <si>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</si>
  <si>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</si>
  <si>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</si>
  <si>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</si>
  <si>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</si>
  <si>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</si>
  <si>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</si>
  <si>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</si>
  <si>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</si>
  <si>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</si>
  <si>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</si>
  <si>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</si>
  <si>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</si>
  <si>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</si>
  <si>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</si>
  <si>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</si>
  <si>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</si>
  <si>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</si>
  <si>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</si>
  <si>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</si>
  <si>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Керований абляційний катетер двонаправлений</t>
  </si>
  <si>
    <t>к-ть шт (кабель)</t>
  </si>
  <si>
    <t>к-сть шт</t>
  </si>
  <si>
    <t>M004EPT5031TK10 Катетер для температурної абляції Blazer II Стандартний (Стд Дистальний) Маленький Вигин
M0046130 Електрофізіологічний стерильний кабель (Катетер з термістером до Pod / APM, 10 футів / 3  m (м)) постачається у комплекті
Виробник:  Бостон Сайнтіфік Нейромодулейшон Корпорейшн, США;
Ціна за штуку - 13 757,00 грн
(mnn id: 14084)</t>
  </si>
  <si>
    <t>M004EPT5031TN40 Катетер для температурної абляції Blazer II Стандартний (Стд Дистальний) Асиметричний Вигин N4
M0046130 Електрофізіологічний стерильний кабель (Катетер з термістером до Pod / APM, 10 футів / 3  m (м)) постачається у комплекті
Виробник:  Бостон Сайнтіфік Нейромодулейшон Корпорейшн, США;
Ціна за штуку - 13 757,00 грн
(mnn id: 14084)</t>
  </si>
  <si>
    <t>M004EPT5031TН0 Катетер для температурної абляції Blazer II HTD Стандартний (Стд Дистальний) Стандартний Вигин
M0046130 Електрофізіологічний стерильний кабель (Катетер з термістером до Pod / APM, 10 футів / 3  m (м)) постачається у комплекті
Виробник:  Бостон Сайнтіфік Нейромодулейшон Корпорейшн, США;
Ціна за штуку - 13 757,00 грн
(mnn id: 14084)</t>
  </si>
  <si>
    <t>M004EPT5031TНN40 Катетер для температурної абляції Blazer II HTD Стандартний (Стд Дистальний) Асиметричний Вигин N4
M0046130 Електрофізіологічний стерильний кабель (Катетер з термістером до Pod / APM, 10 футів / 3  m (м)) постачається у комплекті
Виробник:  Бостон Сайнтіфік Нейромодулейшон Корпорейшн, США;
Ціна за штуку - 13 757,00 грн
(mnn id: 14084)</t>
  </si>
  <si>
    <t>Розподіл медичних виборів для електрофізіології та кардіостимуляції ,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</si>
  <si>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Генеральний директор</t>
  </si>
  <si>
    <t>Едем АДАМАНОВ</t>
  </si>
  <si>
    <t xml:space="preserve">ЗАТВЕРДЖЕНО
наказ державного підприємства 
«Медичні закупівлі України»
від 13 березня 2024 року № 264-Р
(у редакції наказу державного підприємства «Медичні закупівлі України» від 25 березня 2024 року № 294-Р)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</si>
</sst>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b/>
      <sz val="14"/>
      <color theme="1"/>
      <name val="Times New Roman"/>
      <family val="1"/>
      <charset val="204"/>
    </font>
    <font>
      <sz val="11"/>
      <name val="Calibri"/>
      <family val="2"/>
      <charset val="204"/>
    </font>
    <font>
      <b/>
      <sz val="12"/>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50">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rgb="FF00000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rgb="FF000000"/>
      </left>
      <right style="medium">
        <color indexed="64"/>
      </right>
      <top style="medium">
        <color rgb="FF000000"/>
      </top>
      <bottom style="medium">
        <color indexed="64"/>
      </bottom>
      <diagonal/>
    </border>
    <border>
      <left/>
      <right style="thin">
        <color indexed="64"/>
      </right>
      <top style="medium">
        <color indexed="64"/>
      </top>
      <bottom style="thin">
        <color indexed="64"/>
      </bottom>
      <diagonal/>
    </border>
    <border>
      <left style="medium">
        <color rgb="FF000000"/>
      </left>
      <right style="medium">
        <color rgb="FF000000"/>
      </right>
      <top style="medium">
        <color indexed="64"/>
      </top>
      <bottom style="medium">
        <color rgb="FF000000"/>
      </bottom>
      <diagonal/>
    </border>
    <border>
      <left style="thin">
        <color indexed="64"/>
      </left>
      <right style="thin">
        <color indexed="64"/>
      </right>
      <top style="thin">
        <color indexed="64"/>
      </top>
      <bottom style="medium">
        <color indexed="64"/>
      </bottom>
      <diagonal/>
    </border>
    <border>
      <left style="medium">
        <color rgb="FF000000"/>
      </left>
      <right style="medium">
        <color indexed="64"/>
      </right>
      <top style="medium">
        <color indexed="64"/>
      </top>
      <bottom style="medium">
        <color rgb="FF000000"/>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rgb="FF000000"/>
      </right>
      <top/>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style="medium">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1">
    <xf numFmtId="0" fontId="0" fillId="0" borderId="0"/>
  </cellStyleXfs>
  <cellXfs count="71">
    <xf numFmtId="0" fontId="0" fillId="0" borderId="0" xfId="0"/>
    <xf numFmtId="4" fontId="10" fillId="2" borderId="9" xfId="0" applyNumberFormat="1" applyFont="1" applyFill="1" applyBorder="1" applyAlignment="1">
      <alignment horizontal="right" vertical="center" wrapText="1"/>
    </xf>
    <xf numFmtId="0" fontId="0" fillId="3" borderId="0" xfId="0"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1" fillId="3" borderId="1" xfId="0" applyFont="1" applyFill="1" applyBorder="1" applyAlignment="1">
      <alignment horizontal="center" vertical="center" wrapText="1"/>
    </xf>
    <xf numFmtId="0" fontId="2" fillId="3" borderId="0" xfId="0" applyFont="1" applyFill="1" applyAlignment="1">
      <alignment vertical="center" wrapText="1"/>
    </xf>
    <xf numFmtId="0" fontId="4" fillId="3" borderId="0" xfId="0" applyFont="1" applyFill="1" applyAlignment="1">
      <alignment horizontal="center" vertical="center" wrapText="1"/>
    </xf>
    <xf numFmtId="0" fontId="1" fillId="3" borderId="21"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15" xfId="0" applyFont="1" applyFill="1" applyBorder="1" applyAlignment="1">
      <alignment horizontal="center" vertical="center" wrapText="1"/>
    </xf>
    <xf numFmtId="1" fontId="7" fillId="3" borderId="0" xfId="0" applyNumberFormat="1" applyFont="1" applyFill="1" applyAlignment="1">
      <alignment horizontal="center" vertical="center" wrapText="1"/>
    </xf>
    <xf numFmtId="1" fontId="7" fillId="3" borderId="2" xfId="0" applyNumberFormat="1"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1" fontId="7" fillId="3" borderId="36" xfId="0" applyNumberFormat="1" applyFont="1" applyFill="1" applyBorder="1" applyAlignment="1">
      <alignment horizontal="center" vertical="center" wrapText="1"/>
    </xf>
    <xf numFmtId="1" fontId="7" fillId="3" borderId="21" xfId="0" applyNumberFormat="1" applyFont="1" applyFill="1" applyBorder="1" applyAlignment="1">
      <alignment horizontal="center" vertical="center" wrapText="1"/>
    </xf>
    <xf numFmtId="1" fontId="7" fillId="3" borderId="31"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1" fontId="7" fillId="3" borderId="12" xfId="0" applyNumberFormat="1" applyFont="1" applyFill="1" applyBorder="1" applyAlignment="1">
      <alignment horizontal="center" vertical="center" wrapText="1"/>
    </xf>
    <xf numFmtId="0" fontId="1" fillId="3" borderId="43" xfId="0" applyFont="1" applyFill="1" applyBorder="1" applyAlignment="1">
      <alignment horizontal="center" vertical="center"/>
    </xf>
    <xf numFmtId="0" fontId="4" fillId="3" borderId="40" xfId="0" applyFont="1" applyFill="1" applyBorder="1" applyAlignment="1">
      <alignment horizontal="left" vertical="center" wrapText="1"/>
    </xf>
    <xf numFmtId="0" fontId="1" fillId="3" borderId="25" xfId="0" applyFont="1" applyFill="1" applyBorder="1" applyAlignment="1">
      <alignment horizontal="center" vertical="center" wrapText="1"/>
    </xf>
    <xf numFmtId="0" fontId="1" fillId="3" borderId="47" xfId="0" applyFont="1" applyFill="1" applyBorder="1" applyAlignment="1">
      <alignment horizontal="center" vertical="center" wrapText="1"/>
    </xf>
    <xf numFmtId="4" fontId="1" fillId="3" borderId="27" xfId="0" applyNumberFormat="1" applyFont="1" applyFill="1" applyBorder="1" applyAlignment="1">
      <alignment horizontal="center" vertical="center" wrapText="1"/>
    </xf>
    <xf numFmtId="0" fontId="1" fillId="3" borderId="26" xfId="0" applyFont="1" applyFill="1" applyBorder="1" applyAlignment="1">
      <alignment horizontal="center" vertical="center" wrapText="1"/>
    </xf>
    <xf numFmtId="4" fontId="1" fillId="3" borderId="48" xfId="0" applyNumberFormat="1" applyFont="1" applyFill="1" applyBorder="1" applyAlignment="1">
      <alignment horizontal="center" vertical="center" wrapText="1"/>
    </xf>
    <xf numFmtId="0" fontId="1" fillId="3" borderId="16" xfId="0" applyFont="1" applyFill="1" applyBorder="1" applyAlignment="1">
      <alignment horizontal="center" vertical="center" wrapText="1"/>
    </xf>
    <xf numFmtId="4" fontId="4" fillId="3" borderId="14" xfId="0" applyNumberFormat="1" applyFont="1" applyFill="1" applyBorder="1" applyAlignment="1">
      <alignment horizontal="center" vertical="center" wrapText="1"/>
    </xf>
    <xf numFmtId="0" fontId="1" fillId="3" borderId="44" xfId="0" applyFont="1" applyFill="1" applyBorder="1" applyAlignment="1">
      <alignment horizontal="center" vertical="center"/>
    </xf>
    <xf numFmtId="0" fontId="4" fillId="3" borderId="41" xfId="0" applyFont="1" applyFill="1" applyBorder="1" applyAlignment="1">
      <alignment horizontal="left" vertical="center" wrapText="1"/>
    </xf>
    <xf numFmtId="0" fontId="1" fillId="3" borderId="28" xfId="0" applyFont="1" applyFill="1" applyBorder="1" applyAlignment="1">
      <alignment horizontal="center" vertical="center" wrapText="1"/>
    </xf>
    <xf numFmtId="4" fontId="1" fillId="3" borderId="29"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4" fontId="4" fillId="3" borderId="13" xfId="0" applyNumberFormat="1" applyFont="1" applyFill="1" applyBorder="1" applyAlignment="1">
      <alignment horizontal="center" vertical="center" wrapText="1"/>
    </xf>
    <xf numFmtId="0" fontId="1" fillId="3" borderId="45" xfId="0" applyFont="1" applyFill="1" applyBorder="1" applyAlignment="1">
      <alignment horizontal="center" vertical="center"/>
    </xf>
    <xf numFmtId="0" fontId="1" fillId="3" borderId="46" xfId="0" applyFont="1" applyFill="1" applyBorder="1" applyAlignment="1">
      <alignment horizontal="center" vertical="center"/>
    </xf>
    <xf numFmtId="0" fontId="4" fillId="3" borderId="42" xfId="0" applyFont="1" applyFill="1" applyBorder="1" applyAlignment="1">
      <alignment horizontal="left" vertical="center" wrapText="1"/>
    </xf>
    <xf numFmtId="0" fontId="1" fillId="3" borderId="30"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35" xfId="0" applyFont="1" applyFill="1" applyBorder="1" applyAlignment="1">
      <alignment horizontal="center" vertical="center" wrapText="1"/>
    </xf>
    <xf numFmtId="4" fontId="4" fillId="3" borderId="20" xfId="0" applyNumberFormat="1" applyFont="1" applyFill="1" applyBorder="1" applyAlignment="1">
      <alignment horizontal="center" vertical="center" wrapText="1"/>
    </xf>
    <xf numFmtId="0" fontId="8" fillId="3" borderId="0" xfId="0" applyFont="1" applyFill="1" applyAlignment="1">
      <alignment horizontal="left" vertical="center" wrapText="1"/>
    </xf>
    <xf numFmtId="3" fontId="4" fillId="3" borderId="17" xfId="0" applyNumberFormat="1" applyFont="1" applyFill="1" applyBorder="1" applyAlignment="1">
      <alignment horizontal="center" vertical="center"/>
    </xf>
    <xf numFmtId="3" fontId="4" fillId="3" borderId="7" xfId="0" applyNumberFormat="1" applyFont="1" applyFill="1" applyBorder="1" applyAlignment="1">
      <alignment horizontal="center" vertical="center"/>
    </xf>
    <xf numFmtId="4" fontId="4" fillId="3" borderId="19" xfId="0" applyNumberFormat="1" applyFont="1" applyFill="1" applyBorder="1" applyAlignment="1">
      <alignment horizontal="center" vertical="center"/>
    </xf>
    <xf numFmtId="0" fontId="9" fillId="3" borderId="0" xfId="0" applyFont="1" applyFill="1" applyAlignment="1">
      <alignment horizontal="center" vertical="center"/>
    </xf>
    <xf numFmtId="0" fontId="4" fillId="3" borderId="0" xfId="0" applyFont="1" applyFill="1" applyAlignment="1">
      <alignment vertical="center" wrapText="1"/>
    </xf>
    <xf numFmtId="0" fontId="4" fillId="3" borderId="1" xfId="0" applyFont="1" applyFill="1" applyBorder="1" applyAlignment="1">
      <alignment vertical="center" wrapText="1"/>
    </xf>
    <xf numFmtId="0" fontId="4" fillId="3" borderId="1" xfId="0" applyFont="1" applyFill="1" applyBorder="1" applyAlignment="1">
      <alignment horizontal="left" vertical="center" wrapText="1"/>
    </xf>
    <xf numFmtId="0" fontId="5" fillId="3" borderId="9" xfId="0" applyFont="1" applyFill="1" applyBorder="1" applyAlignment="1">
      <alignment vertical="center"/>
    </xf>
    <xf numFmtId="0" fontId="0" fillId="3" borderId="0" xfId="0" applyFill="1" applyAlignment="1">
      <alignment vertical="center"/>
    </xf>
    <xf numFmtId="0" fontId="1" fillId="3" borderId="49" xfId="0" applyFont="1" applyFill="1" applyBorder="1" applyAlignment="1">
      <alignment horizontal="center" vertical="center" wrapText="1"/>
    </xf>
    <xf numFmtId="0" fontId="10" fillId="2" borderId="9" xfId="0" applyFont="1" applyFill="1" applyBorder="1" applyAlignment="1">
      <alignment horizontal="left" vertical="center" wrapText="1"/>
    </xf>
    <xf numFmtId="0" fontId="8" fillId="3" borderId="5" xfId="0" applyFont="1" applyFill="1" applyBorder="1" applyAlignment="1">
      <alignment horizontal="left" vertical="center" wrapText="1"/>
    </xf>
    <xf numFmtId="0" fontId="5" fillId="3" borderId="8" xfId="0" applyFont="1" applyFill="1" applyBorder="1"/>
    <xf numFmtId="0" fontId="3" fillId="3" borderId="0" xfId="0" applyFont="1" applyFill="1" applyAlignment="1">
      <alignment horizontal="center" vertical="center" wrapText="1"/>
    </xf>
    <xf numFmtId="0" fontId="0" fillId="3" borderId="0" xfId="0" applyFill="1"/>
    <xf numFmtId="0" fontId="4" fillId="3" borderId="2" xfId="0" applyFont="1" applyFill="1" applyBorder="1" applyAlignment="1">
      <alignment horizontal="center" vertical="center" wrapText="1"/>
    </xf>
    <xf numFmtId="0" fontId="5" fillId="3" borderId="4" xfId="0" applyFont="1" applyFill="1" applyBorder="1"/>
    <xf numFmtId="0" fontId="5" fillId="3" borderId="6" xfId="0" applyFont="1" applyFill="1" applyBorder="1"/>
    <xf numFmtId="0" fontId="4" fillId="3" borderId="22" xfId="0" applyFont="1" applyFill="1" applyBorder="1" applyAlignment="1">
      <alignment horizontal="center" vertical="center" wrapText="1"/>
    </xf>
    <xf numFmtId="0" fontId="5" fillId="3" borderId="24" xfId="0" applyFont="1" applyFill="1" applyBorder="1"/>
    <xf numFmtId="0" fontId="5" fillId="3" borderId="5" xfId="0" applyFont="1" applyFill="1" applyBorder="1"/>
    <xf numFmtId="0" fontId="4" fillId="3" borderId="23"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3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00"/>
  <sheetViews>
    <sheetView tabSelected="1" view="pageBreakPreview" topLeftCell="C1" zoomScale="50" zoomScaleNormal="50" zoomScaleSheetLayoutView="50" workbookViewId="0">
      <selection activeCell="M1" sqref="M1"/>
    </sheetView>
  </sheetViews>
  <sheetFormatPr defaultColWidth="14.453125" defaultRowHeight="15" customHeight="1" x14ac:dyDescent="0.35"/>
  <cols>
    <col min="1" max="2" width="5.36328125" style="2" customWidth="1"/>
    <col min="3" max="3" width="65.6328125" style="2" customWidth="1"/>
    <col min="4" max="15" width="23.36328125" style="2" customWidth="1"/>
    <col min="16" max="16" width="40.453125" style="2" customWidth="1"/>
    <col min="17" max="16384" width="14.453125" style="2"/>
  </cols>
  <sheetData>
    <row r="1" spans="1:16" ht="147" customHeight="1" x14ac:dyDescent="0.35">
      <c r="A1" s="3"/>
      <c r="B1" s="3"/>
      <c r="C1" s="4"/>
      <c r="D1" s="4"/>
      <c r="E1" s="4"/>
      <c r="F1" s="4"/>
      <c r="G1" s="4"/>
      <c r="H1" s="4"/>
      <c r="I1" s="4"/>
      <c r="J1" s="4"/>
      <c r="K1" s="4"/>
      <c r="L1" s="4"/>
      <c r="M1" s="4"/>
      <c r="N1" s="4"/>
      <c r="O1" s="4"/>
      <c r="P1" s="5" t="s">
        <v>42</v>
      </c>
    </row>
    <row r="2" spans="1:16" ht="95.5" customHeight="1" thickBot="1" x14ac:dyDescent="0.4">
      <c r="A2" s="6"/>
      <c r="B2" s="56" t="s">
        <v>39</v>
      </c>
      <c r="C2" s="57"/>
      <c r="D2" s="57"/>
      <c r="E2" s="57"/>
      <c r="F2" s="57"/>
      <c r="G2" s="57"/>
      <c r="H2" s="57"/>
      <c r="I2" s="57"/>
      <c r="J2" s="57"/>
      <c r="K2" s="57"/>
      <c r="L2" s="57"/>
      <c r="M2" s="57"/>
      <c r="N2" s="57"/>
      <c r="O2" s="57"/>
      <c r="P2" s="57"/>
    </row>
    <row r="3" spans="1:16" ht="36" customHeight="1" thickBot="1" x14ac:dyDescent="0.4">
      <c r="A3" s="6"/>
      <c r="B3" s="58" t="s">
        <v>0</v>
      </c>
      <c r="C3" s="61" t="s">
        <v>1</v>
      </c>
      <c r="D3" s="68" t="s">
        <v>32</v>
      </c>
      <c r="E3" s="69"/>
      <c r="F3" s="69"/>
      <c r="G3" s="69"/>
      <c r="H3" s="69"/>
      <c r="I3" s="69"/>
      <c r="J3" s="69"/>
      <c r="K3" s="69"/>
      <c r="L3" s="69"/>
      <c r="M3" s="69"/>
      <c r="N3" s="69"/>
      <c r="O3" s="70"/>
      <c r="P3" s="64" t="s">
        <v>2</v>
      </c>
    </row>
    <row r="4" spans="1:16" ht="220.25" customHeight="1" thickBot="1" x14ac:dyDescent="0.4">
      <c r="A4" s="7"/>
      <c r="B4" s="59"/>
      <c r="C4" s="62"/>
      <c r="D4" s="65" t="s">
        <v>35</v>
      </c>
      <c r="E4" s="66"/>
      <c r="F4" s="67"/>
      <c r="G4" s="65" t="s">
        <v>36</v>
      </c>
      <c r="H4" s="66"/>
      <c r="I4" s="67"/>
      <c r="J4" s="65" t="s">
        <v>37</v>
      </c>
      <c r="K4" s="66"/>
      <c r="L4" s="67"/>
      <c r="M4" s="65" t="s">
        <v>38</v>
      </c>
      <c r="N4" s="66"/>
      <c r="O4" s="67"/>
      <c r="P4" s="59"/>
    </row>
    <row r="5" spans="1:16" ht="43.25" customHeight="1" thickBot="1" x14ac:dyDescent="0.4">
      <c r="A5" s="7"/>
      <c r="B5" s="60"/>
      <c r="C5" s="63"/>
      <c r="D5" s="8" t="s">
        <v>34</v>
      </c>
      <c r="E5" s="9" t="s">
        <v>33</v>
      </c>
      <c r="F5" s="10" t="s">
        <v>3</v>
      </c>
      <c r="G5" s="8" t="s">
        <v>34</v>
      </c>
      <c r="H5" s="9" t="s">
        <v>33</v>
      </c>
      <c r="I5" s="10" t="s">
        <v>3</v>
      </c>
      <c r="J5" s="8" t="s">
        <v>34</v>
      </c>
      <c r="K5" s="9" t="s">
        <v>33</v>
      </c>
      <c r="L5" s="10" t="s">
        <v>3</v>
      </c>
      <c r="M5" s="8" t="s">
        <v>34</v>
      </c>
      <c r="N5" s="9" t="s">
        <v>33</v>
      </c>
      <c r="O5" s="10" t="s">
        <v>3</v>
      </c>
      <c r="P5" s="60"/>
    </row>
    <row r="6" spans="1:16" ht="12" customHeight="1" thickBot="1" x14ac:dyDescent="0.4">
      <c r="A6" s="11"/>
      <c r="B6" s="12">
        <v>1</v>
      </c>
      <c r="C6" s="13">
        <v>2</v>
      </c>
      <c r="D6" s="14">
        <v>3</v>
      </c>
      <c r="E6" s="15">
        <v>4</v>
      </c>
      <c r="F6" s="14">
        <v>5</v>
      </c>
      <c r="G6" s="14">
        <v>6</v>
      </c>
      <c r="H6" s="14">
        <v>7</v>
      </c>
      <c r="I6" s="15">
        <v>8</v>
      </c>
      <c r="J6" s="14">
        <v>9</v>
      </c>
      <c r="K6" s="14">
        <v>10</v>
      </c>
      <c r="L6" s="14">
        <v>11</v>
      </c>
      <c r="M6" s="16">
        <v>12</v>
      </c>
      <c r="N6" s="17">
        <v>13</v>
      </c>
      <c r="O6" s="17">
        <v>14</v>
      </c>
      <c r="P6" s="18">
        <v>15</v>
      </c>
    </row>
    <row r="7" spans="1:16" ht="18" customHeight="1" x14ac:dyDescent="0.35">
      <c r="A7" s="3"/>
      <c r="B7" s="19">
        <v>1</v>
      </c>
      <c r="C7" s="20" t="s">
        <v>4</v>
      </c>
      <c r="D7" s="21">
        <v>2</v>
      </c>
      <c r="E7" s="22">
        <v>1</v>
      </c>
      <c r="F7" s="23">
        <f>D7*13757</f>
        <v>27514</v>
      </c>
      <c r="G7" s="21">
        <v>1</v>
      </c>
      <c r="H7" s="24">
        <v>0</v>
      </c>
      <c r="I7" s="25">
        <f>G7*13757</f>
        <v>13757</v>
      </c>
      <c r="J7" s="21">
        <v>1</v>
      </c>
      <c r="K7" s="24">
        <v>0</v>
      </c>
      <c r="L7" s="23">
        <f>J7*13757</f>
        <v>13757</v>
      </c>
      <c r="M7" s="26">
        <v>0</v>
      </c>
      <c r="N7" s="24">
        <v>0</v>
      </c>
      <c r="O7" s="23">
        <f>M7*13757</f>
        <v>0</v>
      </c>
      <c r="P7" s="27">
        <f>F7+I7+L7+O7</f>
        <v>55028</v>
      </c>
    </row>
    <row r="8" spans="1:16" ht="18" customHeight="1" x14ac:dyDescent="0.35">
      <c r="A8" s="3"/>
      <c r="B8" s="28">
        <v>2</v>
      </c>
      <c r="C8" s="29" t="s">
        <v>5</v>
      </c>
      <c r="D8" s="30">
        <v>0</v>
      </c>
      <c r="E8" s="30">
        <v>0</v>
      </c>
      <c r="F8" s="31">
        <f t="shared" ref="F8:F33" si="0">D8*13757</f>
        <v>0</v>
      </c>
      <c r="G8" s="30">
        <v>0</v>
      </c>
      <c r="H8" s="32">
        <v>0</v>
      </c>
      <c r="I8" s="31">
        <f t="shared" ref="I8:I33" si="1">G8*13757</f>
        <v>0</v>
      </c>
      <c r="J8" s="30">
        <v>0</v>
      </c>
      <c r="K8" s="32">
        <v>0</v>
      </c>
      <c r="L8" s="31">
        <f t="shared" ref="L8:L33" si="2">J8*13757</f>
        <v>0</v>
      </c>
      <c r="M8" s="33">
        <v>0</v>
      </c>
      <c r="N8" s="32">
        <v>0</v>
      </c>
      <c r="O8" s="31">
        <f t="shared" ref="O8:O33" si="3">M8*13757</f>
        <v>0</v>
      </c>
      <c r="P8" s="34">
        <f t="shared" ref="P8:P33" si="4">F8+I8+L8+O8</f>
        <v>0</v>
      </c>
    </row>
    <row r="9" spans="1:16" ht="18" customHeight="1" x14ac:dyDescent="0.35">
      <c r="A9" s="3"/>
      <c r="B9" s="35">
        <v>3</v>
      </c>
      <c r="C9" s="29" t="s">
        <v>6</v>
      </c>
      <c r="D9" s="30">
        <v>0</v>
      </c>
      <c r="E9" s="30">
        <v>0</v>
      </c>
      <c r="F9" s="31">
        <f t="shared" si="0"/>
        <v>0</v>
      </c>
      <c r="G9" s="30">
        <v>0</v>
      </c>
      <c r="H9" s="32">
        <v>0</v>
      </c>
      <c r="I9" s="31">
        <f t="shared" si="1"/>
        <v>0</v>
      </c>
      <c r="J9" s="30">
        <v>0</v>
      </c>
      <c r="K9" s="32">
        <v>0</v>
      </c>
      <c r="L9" s="31">
        <f t="shared" si="2"/>
        <v>0</v>
      </c>
      <c r="M9" s="33">
        <v>0</v>
      </c>
      <c r="N9" s="32">
        <v>0</v>
      </c>
      <c r="O9" s="31">
        <f t="shared" si="3"/>
        <v>0</v>
      </c>
      <c r="P9" s="34">
        <f t="shared" si="4"/>
        <v>0</v>
      </c>
    </row>
    <row r="10" spans="1:16" ht="16.75" customHeight="1" x14ac:dyDescent="0.35">
      <c r="A10" s="3"/>
      <c r="B10" s="28">
        <v>4</v>
      </c>
      <c r="C10" s="29" t="s">
        <v>7</v>
      </c>
      <c r="D10" s="30">
        <v>0</v>
      </c>
      <c r="E10" s="30">
        <v>0</v>
      </c>
      <c r="F10" s="31">
        <f t="shared" si="0"/>
        <v>0</v>
      </c>
      <c r="G10" s="30">
        <v>0</v>
      </c>
      <c r="H10" s="32">
        <v>0</v>
      </c>
      <c r="I10" s="31">
        <f t="shared" si="1"/>
        <v>0</v>
      </c>
      <c r="J10" s="30">
        <v>0</v>
      </c>
      <c r="K10" s="32">
        <v>0</v>
      </c>
      <c r="L10" s="31">
        <f t="shared" si="2"/>
        <v>0</v>
      </c>
      <c r="M10" s="33">
        <v>0</v>
      </c>
      <c r="N10" s="32">
        <v>0</v>
      </c>
      <c r="O10" s="31">
        <f t="shared" si="3"/>
        <v>0</v>
      </c>
      <c r="P10" s="34">
        <f t="shared" si="4"/>
        <v>0</v>
      </c>
    </row>
    <row r="11" spans="1:16" ht="18" customHeight="1" x14ac:dyDescent="0.35">
      <c r="A11" s="3"/>
      <c r="B11" s="35">
        <v>5</v>
      </c>
      <c r="C11" s="29" t="s">
        <v>8</v>
      </c>
      <c r="D11" s="30">
        <v>2</v>
      </c>
      <c r="E11" s="30">
        <v>1</v>
      </c>
      <c r="F11" s="31">
        <f t="shared" si="0"/>
        <v>27514</v>
      </c>
      <c r="G11" s="30">
        <v>1</v>
      </c>
      <c r="H11" s="32">
        <v>0</v>
      </c>
      <c r="I11" s="31">
        <f t="shared" si="1"/>
        <v>13757</v>
      </c>
      <c r="J11" s="30">
        <v>1</v>
      </c>
      <c r="K11" s="32">
        <v>0</v>
      </c>
      <c r="L11" s="31">
        <f t="shared" si="2"/>
        <v>13757</v>
      </c>
      <c r="M11" s="33">
        <v>0</v>
      </c>
      <c r="N11" s="32">
        <v>0</v>
      </c>
      <c r="O11" s="31">
        <f t="shared" si="3"/>
        <v>0</v>
      </c>
      <c r="P11" s="34">
        <f t="shared" si="4"/>
        <v>55028</v>
      </c>
    </row>
    <row r="12" spans="1:16" ht="18" customHeight="1" x14ac:dyDescent="0.35">
      <c r="A12" s="3"/>
      <c r="B12" s="28">
        <v>6</v>
      </c>
      <c r="C12" s="29" t="s">
        <v>9</v>
      </c>
      <c r="D12" s="30">
        <v>4</v>
      </c>
      <c r="E12" s="30">
        <v>1</v>
      </c>
      <c r="F12" s="31">
        <f t="shared" si="0"/>
        <v>55028</v>
      </c>
      <c r="G12" s="30">
        <v>1</v>
      </c>
      <c r="H12" s="32">
        <v>1</v>
      </c>
      <c r="I12" s="31">
        <f t="shared" si="1"/>
        <v>13757</v>
      </c>
      <c r="J12" s="30">
        <v>2</v>
      </c>
      <c r="K12" s="32">
        <v>0</v>
      </c>
      <c r="L12" s="31">
        <f t="shared" si="2"/>
        <v>27514</v>
      </c>
      <c r="M12" s="33">
        <v>1</v>
      </c>
      <c r="N12" s="32">
        <v>0</v>
      </c>
      <c r="O12" s="31">
        <f t="shared" si="3"/>
        <v>13757</v>
      </c>
      <c r="P12" s="34">
        <f t="shared" si="4"/>
        <v>110056</v>
      </c>
    </row>
    <row r="13" spans="1:16" ht="18" customHeight="1" x14ac:dyDescent="0.35">
      <c r="A13" s="3"/>
      <c r="B13" s="35">
        <v>7</v>
      </c>
      <c r="C13" s="29" t="s">
        <v>10</v>
      </c>
      <c r="D13" s="30">
        <v>20</v>
      </c>
      <c r="E13" s="30">
        <v>2</v>
      </c>
      <c r="F13" s="31">
        <f t="shared" si="0"/>
        <v>275140</v>
      </c>
      <c r="G13" s="30">
        <v>4</v>
      </c>
      <c r="H13" s="32">
        <v>1</v>
      </c>
      <c r="I13" s="31">
        <f t="shared" si="1"/>
        <v>55028</v>
      </c>
      <c r="J13" s="30">
        <v>13</v>
      </c>
      <c r="K13" s="32">
        <v>1</v>
      </c>
      <c r="L13" s="31">
        <f t="shared" si="2"/>
        <v>178841</v>
      </c>
      <c r="M13" s="33">
        <v>5</v>
      </c>
      <c r="N13" s="32">
        <v>1</v>
      </c>
      <c r="O13" s="31">
        <f t="shared" si="3"/>
        <v>68785</v>
      </c>
      <c r="P13" s="34">
        <f t="shared" si="4"/>
        <v>577794</v>
      </c>
    </row>
    <row r="14" spans="1:16" ht="18" customHeight="1" x14ac:dyDescent="0.35">
      <c r="A14" s="3"/>
      <c r="B14" s="28">
        <v>8</v>
      </c>
      <c r="C14" s="29" t="s">
        <v>11</v>
      </c>
      <c r="D14" s="30">
        <v>0</v>
      </c>
      <c r="E14" s="30">
        <v>0</v>
      </c>
      <c r="F14" s="31">
        <f t="shared" si="0"/>
        <v>0</v>
      </c>
      <c r="G14" s="30">
        <v>0</v>
      </c>
      <c r="H14" s="32">
        <v>0</v>
      </c>
      <c r="I14" s="31">
        <f t="shared" si="1"/>
        <v>0</v>
      </c>
      <c r="J14" s="30">
        <v>0</v>
      </c>
      <c r="K14" s="32">
        <v>0</v>
      </c>
      <c r="L14" s="31">
        <f t="shared" si="2"/>
        <v>0</v>
      </c>
      <c r="M14" s="33">
        <v>0</v>
      </c>
      <c r="N14" s="32">
        <v>0</v>
      </c>
      <c r="O14" s="31">
        <f t="shared" si="3"/>
        <v>0</v>
      </c>
      <c r="P14" s="34">
        <f t="shared" si="4"/>
        <v>0</v>
      </c>
    </row>
    <row r="15" spans="1:16" ht="18" customHeight="1" x14ac:dyDescent="0.35">
      <c r="A15" s="3"/>
      <c r="B15" s="35">
        <v>9</v>
      </c>
      <c r="C15" s="29" t="s">
        <v>12</v>
      </c>
      <c r="D15" s="30">
        <v>0</v>
      </c>
      <c r="E15" s="30">
        <v>0</v>
      </c>
      <c r="F15" s="31">
        <f t="shared" si="0"/>
        <v>0</v>
      </c>
      <c r="G15" s="30">
        <v>0</v>
      </c>
      <c r="H15" s="32">
        <v>0</v>
      </c>
      <c r="I15" s="31">
        <f t="shared" si="1"/>
        <v>0</v>
      </c>
      <c r="J15" s="30">
        <v>0</v>
      </c>
      <c r="K15" s="32">
        <v>0</v>
      </c>
      <c r="L15" s="31">
        <f t="shared" si="2"/>
        <v>0</v>
      </c>
      <c r="M15" s="33">
        <v>0</v>
      </c>
      <c r="N15" s="32">
        <v>0</v>
      </c>
      <c r="O15" s="31">
        <f t="shared" si="3"/>
        <v>0</v>
      </c>
      <c r="P15" s="34">
        <f t="shared" si="4"/>
        <v>0</v>
      </c>
    </row>
    <row r="16" spans="1:16" ht="18" customHeight="1" x14ac:dyDescent="0.35">
      <c r="A16" s="3"/>
      <c r="B16" s="28">
        <v>10</v>
      </c>
      <c r="C16" s="29" t="s">
        <v>13</v>
      </c>
      <c r="D16" s="30">
        <v>0</v>
      </c>
      <c r="E16" s="30">
        <v>0</v>
      </c>
      <c r="F16" s="31">
        <f t="shared" si="0"/>
        <v>0</v>
      </c>
      <c r="G16" s="30">
        <v>0</v>
      </c>
      <c r="H16" s="32">
        <v>0</v>
      </c>
      <c r="I16" s="31">
        <f t="shared" si="1"/>
        <v>0</v>
      </c>
      <c r="J16" s="30">
        <v>0</v>
      </c>
      <c r="K16" s="32">
        <v>0</v>
      </c>
      <c r="L16" s="31">
        <f t="shared" si="2"/>
        <v>0</v>
      </c>
      <c r="M16" s="33">
        <v>0</v>
      </c>
      <c r="N16" s="32">
        <v>0</v>
      </c>
      <c r="O16" s="31">
        <f t="shared" si="3"/>
        <v>0</v>
      </c>
      <c r="P16" s="34">
        <f t="shared" si="4"/>
        <v>0</v>
      </c>
    </row>
    <row r="17" spans="1:16" ht="18" customHeight="1" x14ac:dyDescent="0.35">
      <c r="A17" s="3"/>
      <c r="B17" s="35">
        <v>11</v>
      </c>
      <c r="C17" s="29" t="s">
        <v>14</v>
      </c>
      <c r="D17" s="30">
        <v>0</v>
      </c>
      <c r="E17" s="30">
        <v>0</v>
      </c>
      <c r="F17" s="31">
        <f t="shared" si="0"/>
        <v>0</v>
      </c>
      <c r="G17" s="30">
        <v>0</v>
      </c>
      <c r="H17" s="32">
        <v>0</v>
      </c>
      <c r="I17" s="31">
        <f t="shared" si="1"/>
        <v>0</v>
      </c>
      <c r="J17" s="30">
        <v>0</v>
      </c>
      <c r="K17" s="32">
        <v>0</v>
      </c>
      <c r="L17" s="31">
        <f t="shared" si="2"/>
        <v>0</v>
      </c>
      <c r="M17" s="33">
        <v>0</v>
      </c>
      <c r="N17" s="32">
        <v>0</v>
      </c>
      <c r="O17" s="31">
        <f t="shared" si="3"/>
        <v>0</v>
      </c>
      <c r="P17" s="34">
        <f t="shared" si="4"/>
        <v>0</v>
      </c>
    </row>
    <row r="18" spans="1:16" ht="18" customHeight="1" x14ac:dyDescent="0.35">
      <c r="A18" s="3"/>
      <c r="B18" s="28">
        <v>12</v>
      </c>
      <c r="C18" s="29" t="s">
        <v>15</v>
      </c>
      <c r="D18" s="30">
        <v>1</v>
      </c>
      <c r="E18" s="30">
        <v>0</v>
      </c>
      <c r="F18" s="31">
        <f t="shared" si="0"/>
        <v>13757</v>
      </c>
      <c r="G18" s="30">
        <v>1</v>
      </c>
      <c r="H18" s="32">
        <v>0</v>
      </c>
      <c r="I18" s="31">
        <f t="shared" si="1"/>
        <v>13757</v>
      </c>
      <c r="J18" s="30">
        <v>2</v>
      </c>
      <c r="K18" s="32">
        <v>1</v>
      </c>
      <c r="L18" s="31">
        <f t="shared" si="2"/>
        <v>27514</v>
      </c>
      <c r="M18" s="33">
        <v>0</v>
      </c>
      <c r="N18" s="32">
        <v>0</v>
      </c>
      <c r="O18" s="31">
        <f t="shared" si="3"/>
        <v>0</v>
      </c>
      <c r="P18" s="34">
        <f t="shared" si="4"/>
        <v>55028</v>
      </c>
    </row>
    <row r="19" spans="1:16" ht="18" customHeight="1" x14ac:dyDescent="0.35">
      <c r="A19" s="3"/>
      <c r="B19" s="35">
        <v>13</v>
      </c>
      <c r="C19" s="29" t="s">
        <v>16</v>
      </c>
      <c r="D19" s="30">
        <v>0</v>
      </c>
      <c r="E19" s="30">
        <v>0</v>
      </c>
      <c r="F19" s="31">
        <f t="shared" si="0"/>
        <v>0</v>
      </c>
      <c r="G19" s="30">
        <v>0</v>
      </c>
      <c r="H19" s="32">
        <v>0</v>
      </c>
      <c r="I19" s="31">
        <f t="shared" si="1"/>
        <v>0</v>
      </c>
      <c r="J19" s="30">
        <v>0</v>
      </c>
      <c r="K19" s="32">
        <v>0</v>
      </c>
      <c r="L19" s="31">
        <f t="shared" si="2"/>
        <v>0</v>
      </c>
      <c r="M19" s="33">
        <v>0</v>
      </c>
      <c r="N19" s="32">
        <v>0</v>
      </c>
      <c r="O19" s="31">
        <f t="shared" si="3"/>
        <v>0</v>
      </c>
      <c r="P19" s="34">
        <f t="shared" si="4"/>
        <v>0</v>
      </c>
    </row>
    <row r="20" spans="1:16" ht="18" customHeight="1" x14ac:dyDescent="0.35">
      <c r="A20" s="3"/>
      <c r="B20" s="28">
        <v>14</v>
      </c>
      <c r="C20" s="29" t="s">
        <v>17</v>
      </c>
      <c r="D20" s="30">
        <v>3</v>
      </c>
      <c r="E20" s="30">
        <v>1</v>
      </c>
      <c r="F20" s="31">
        <f t="shared" si="0"/>
        <v>41271</v>
      </c>
      <c r="G20" s="30">
        <v>3</v>
      </c>
      <c r="H20" s="32">
        <v>0</v>
      </c>
      <c r="I20" s="31">
        <f t="shared" si="1"/>
        <v>41271</v>
      </c>
      <c r="J20" s="30">
        <v>4</v>
      </c>
      <c r="K20" s="32">
        <v>1</v>
      </c>
      <c r="L20" s="31">
        <f t="shared" si="2"/>
        <v>55028</v>
      </c>
      <c r="M20" s="33">
        <v>3</v>
      </c>
      <c r="N20" s="32">
        <v>1</v>
      </c>
      <c r="O20" s="31">
        <f t="shared" si="3"/>
        <v>41271</v>
      </c>
      <c r="P20" s="34">
        <f t="shared" si="4"/>
        <v>178841</v>
      </c>
    </row>
    <row r="21" spans="1:16" ht="18" customHeight="1" x14ac:dyDescent="0.35">
      <c r="A21" s="3"/>
      <c r="B21" s="35">
        <v>15</v>
      </c>
      <c r="C21" s="29" t="s">
        <v>18</v>
      </c>
      <c r="D21" s="30">
        <f>0+10</f>
        <v>10</v>
      </c>
      <c r="E21" s="30">
        <f>0+2</f>
        <v>2</v>
      </c>
      <c r="F21" s="31">
        <f t="shared" si="0"/>
        <v>137570</v>
      </c>
      <c r="G21" s="30">
        <v>0</v>
      </c>
      <c r="H21" s="32">
        <v>0</v>
      </c>
      <c r="I21" s="31">
        <f t="shared" si="1"/>
        <v>0</v>
      </c>
      <c r="J21" s="30">
        <v>0</v>
      </c>
      <c r="K21" s="32">
        <v>0</v>
      </c>
      <c r="L21" s="31">
        <f t="shared" si="2"/>
        <v>0</v>
      </c>
      <c r="M21" s="33">
        <f>0+6</f>
        <v>6</v>
      </c>
      <c r="N21" s="32">
        <f>0+1</f>
        <v>1</v>
      </c>
      <c r="O21" s="31">
        <f t="shared" si="3"/>
        <v>82542</v>
      </c>
      <c r="P21" s="34">
        <f t="shared" si="4"/>
        <v>220112</v>
      </c>
    </row>
    <row r="22" spans="1:16" ht="18" customHeight="1" x14ac:dyDescent="0.35">
      <c r="A22" s="3"/>
      <c r="B22" s="28">
        <v>16</v>
      </c>
      <c r="C22" s="29" t="s">
        <v>19</v>
      </c>
      <c r="D22" s="30">
        <v>5</v>
      </c>
      <c r="E22" s="30">
        <v>1</v>
      </c>
      <c r="F22" s="31">
        <f t="shared" si="0"/>
        <v>68785</v>
      </c>
      <c r="G22" s="30">
        <v>4</v>
      </c>
      <c r="H22" s="32">
        <v>1</v>
      </c>
      <c r="I22" s="31">
        <f t="shared" si="1"/>
        <v>55028</v>
      </c>
      <c r="J22" s="30">
        <v>4</v>
      </c>
      <c r="K22" s="32">
        <v>1</v>
      </c>
      <c r="L22" s="31">
        <f t="shared" si="2"/>
        <v>55028</v>
      </c>
      <c r="M22" s="33">
        <v>3</v>
      </c>
      <c r="N22" s="32">
        <v>1</v>
      </c>
      <c r="O22" s="31">
        <f t="shared" si="3"/>
        <v>41271</v>
      </c>
      <c r="P22" s="34">
        <f t="shared" si="4"/>
        <v>220112</v>
      </c>
    </row>
    <row r="23" spans="1:16" ht="18" customHeight="1" x14ac:dyDescent="0.35">
      <c r="A23" s="3"/>
      <c r="B23" s="35">
        <v>17</v>
      </c>
      <c r="C23" s="29" t="s">
        <v>20</v>
      </c>
      <c r="D23" s="30">
        <v>0</v>
      </c>
      <c r="E23" s="30">
        <v>0</v>
      </c>
      <c r="F23" s="31">
        <f t="shared" si="0"/>
        <v>0</v>
      </c>
      <c r="G23" s="30">
        <v>0</v>
      </c>
      <c r="H23" s="32">
        <v>0</v>
      </c>
      <c r="I23" s="31">
        <f t="shared" si="1"/>
        <v>0</v>
      </c>
      <c r="J23" s="30">
        <v>0</v>
      </c>
      <c r="K23" s="32">
        <v>0</v>
      </c>
      <c r="L23" s="31">
        <f t="shared" si="2"/>
        <v>0</v>
      </c>
      <c r="M23" s="33">
        <v>0</v>
      </c>
      <c r="N23" s="32">
        <v>0</v>
      </c>
      <c r="O23" s="31">
        <f t="shared" si="3"/>
        <v>0</v>
      </c>
      <c r="P23" s="34">
        <f t="shared" si="4"/>
        <v>0</v>
      </c>
    </row>
    <row r="24" spans="1:16" ht="18" customHeight="1" x14ac:dyDescent="0.35">
      <c r="A24" s="3"/>
      <c r="B24" s="28">
        <v>18</v>
      </c>
      <c r="C24" s="29" t="s">
        <v>21</v>
      </c>
      <c r="D24" s="30">
        <v>1</v>
      </c>
      <c r="E24" s="30">
        <v>1</v>
      </c>
      <c r="F24" s="31">
        <f t="shared" si="0"/>
        <v>13757</v>
      </c>
      <c r="G24" s="30">
        <v>1</v>
      </c>
      <c r="H24" s="32">
        <v>0</v>
      </c>
      <c r="I24" s="31">
        <f t="shared" si="1"/>
        <v>13757</v>
      </c>
      <c r="J24" s="30">
        <v>1</v>
      </c>
      <c r="K24" s="32">
        <v>0</v>
      </c>
      <c r="L24" s="31">
        <f t="shared" si="2"/>
        <v>13757</v>
      </c>
      <c r="M24" s="33">
        <v>0</v>
      </c>
      <c r="N24" s="32">
        <v>0</v>
      </c>
      <c r="O24" s="31">
        <f t="shared" si="3"/>
        <v>0</v>
      </c>
      <c r="P24" s="34">
        <f t="shared" si="4"/>
        <v>41271</v>
      </c>
    </row>
    <row r="25" spans="1:16" ht="18" customHeight="1" x14ac:dyDescent="0.35">
      <c r="A25" s="3"/>
      <c r="B25" s="28">
        <v>19</v>
      </c>
      <c r="C25" s="29" t="s">
        <v>22</v>
      </c>
      <c r="D25" s="30">
        <f>18-10</f>
        <v>8</v>
      </c>
      <c r="E25" s="30">
        <f>2-2</f>
        <v>0</v>
      </c>
      <c r="F25" s="31">
        <f t="shared" si="0"/>
        <v>110056</v>
      </c>
      <c r="G25" s="30">
        <v>5</v>
      </c>
      <c r="H25" s="32">
        <v>1</v>
      </c>
      <c r="I25" s="31">
        <f t="shared" si="1"/>
        <v>68785</v>
      </c>
      <c r="J25" s="30">
        <v>5</v>
      </c>
      <c r="K25" s="32">
        <v>1</v>
      </c>
      <c r="L25" s="31">
        <f t="shared" si="2"/>
        <v>68785</v>
      </c>
      <c r="M25" s="33">
        <f>6-6</f>
        <v>0</v>
      </c>
      <c r="N25" s="32">
        <f>1-1</f>
        <v>0</v>
      </c>
      <c r="O25" s="31">
        <f t="shared" si="3"/>
        <v>0</v>
      </c>
      <c r="P25" s="34">
        <f t="shared" si="4"/>
        <v>247626</v>
      </c>
    </row>
    <row r="26" spans="1:16" ht="18" customHeight="1" x14ac:dyDescent="0.35">
      <c r="A26" s="3"/>
      <c r="B26" s="28">
        <v>20</v>
      </c>
      <c r="C26" s="29" t="s">
        <v>23</v>
      </c>
      <c r="D26" s="30">
        <v>8</v>
      </c>
      <c r="E26" s="30">
        <v>1</v>
      </c>
      <c r="F26" s="31">
        <f t="shared" si="0"/>
        <v>110056</v>
      </c>
      <c r="G26" s="30">
        <v>2</v>
      </c>
      <c r="H26" s="32">
        <v>1</v>
      </c>
      <c r="I26" s="31">
        <f t="shared" si="1"/>
        <v>27514</v>
      </c>
      <c r="J26" s="30">
        <v>3</v>
      </c>
      <c r="K26" s="32">
        <v>1</v>
      </c>
      <c r="L26" s="31">
        <f t="shared" si="2"/>
        <v>41271</v>
      </c>
      <c r="M26" s="33">
        <v>2</v>
      </c>
      <c r="N26" s="32">
        <v>0</v>
      </c>
      <c r="O26" s="31">
        <f t="shared" si="3"/>
        <v>27514</v>
      </c>
      <c r="P26" s="34">
        <f t="shared" si="4"/>
        <v>206355</v>
      </c>
    </row>
    <row r="27" spans="1:16" ht="18" customHeight="1" x14ac:dyDescent="0.35">
      <c r="A27" s="3"/>
      <c r="B27" s="35">
        <v>21</v>
      </c>
      <c r="C27" s="29" t="s">
        <v>24</v>
      </c>
      <c r="D27" s="30">
        <v>0</v>
      </c>
      <c r="E27" s="30">
        <v>0</v>
      </c>
      <c r="F27" s="31">
        <f t="shared" si="0"/>
        <v>0</v>
      </c>
      <c r="G27" s="30">
        <v>0</v>
      </c>
      <c r="H27" s="32">
        <v>0</v>
      </c>
      <c r="I27" s="31">
        <f t="shared" si="1"/>
        <v>0</v>
      </c>
      <c r="J27" s="30">
        <v>0</v>
      </c>
      <c r="K27" s="32">
        <v>0</v>
      </c>
      <c r="L27" s="31">
        <f t="shared" si="2"/>
        <v>0</v>
      </c>
      <c r="M27" s="33">
        <v>0</v>
      </c>
      <c r="N27" s="32">
        <v>0</v>
      </c>
      <c r="O27" s="31">
        <f t="shared" si="3"/>
        <v>0</v>
      </c>
      <c r="P27" s="34">
        <f t="shared" si="4"/>
        <v>0</v>
      </c>
    </row>
    <row r="28" spans="1:16" ht="18" customHeight="1" x14ac:dyDescent="0.35">
      <c r="A28" s="3"/>
      <c r="B28" s="28">
        <v>22</v>
      </c>
      <c r="C28" s="29" t="s">
        <v>25</v>
      </c>
      <c r="D28" s="30">
        <v>0</v>
      </c>
      <c r="E28" s="30">
        <v>0</v>
      </c>
      <c r="F28" s="31">
        <f t="shared" si="0"/>
        <v>0</v>
      </c>
      <c r="G28" s="30">
        <v>0</v>
      </c>
      <c r="H28" s="32">
        <v>0</v>
      </c>
      <c r="I28" s="31">
        <f t="shared" si="1"/>
        <v>0</v>
      </c>
      <c r="J28" s="30">
        <v>0</v>
      </c>
      <c r="K28" s="32">
        <v>0</v>
      </c>
      <c r="L28" s="31">
        <f t="shared" si="2"/>
        <v>0</v>
      </c>
      <c r="M28" s="33">
        <v>0</v>
      </c>
      <c r="N28" s="32">
        <v>0</v>
      </c>
      <c r="O28" s="31">
        <f t="shared" si="3"/>
        <v>0</v>
      </c>
      <c r="P28" s="34">
        <f t="shared" si="4"/>
        <v>0</v>
      </c>
    </row>
    <row r="29" spans="1:16" ht="18" customHeight="1" x14ac:dyDescent="0.35">
      <c r="A29" s="3"/>
      <c r="B29" s="35">
        <v>23</v>
      </c>
      <c r="C29" s="29" t="s">
        <v>26</v>
      </c>
      <c r="D29" s="30">
        <v>0</v>
      </c>
      <c r="E29" s="30">
        <v>0</v>
      </c>
      <c r="F29" s="31">
        <f t="shared" si="0"/>
        <v>0</v>
      </c>
      <c r="G29" s="30">
        <v>0</v>
      </c>
      <c r="H29" s="32">
        <v>0</v>
      </c>
      <c r="I29" s="31">
        <f t="shared" si="1"/>
        <v>0</v>
      </c>
      <c r="J29" s="30">
        <v>0</v>
      </c>
      <c r="K29" s="32">
        <v>0</v>
      </c>
      <c r="L29" s="31">
        <f t="shared" si="2"/>
        <v>0</v>
      </c>
      <c r="M29" s="33">
        <v>0</v>
      </c>
      <c r="N29" s="32">
        <v>0</v>
      </c>
      <c r="O29" s="31">
        <f t="shared" si="3"/>
        <v>0</v>
      </c>
      <c r="P29" s="34">
        <f t="shared" si="4"/>
        <v>0</v>
      </c>
    </row>
    <row r="30" spans="1:16" ht="18" customHeight="1" x14ac:dyDescent="0.35">
      <c r="A30" s="3"/>
      <c r="B30" s="28">
        <v>24</v>
      </c>
      <c r="C30" s="29" t="s">
        <v>27</v>
      </c>
      <c r="D30" s="30">
        <v>1</v>
      </c>
      <c r="E30" s="30">
        <v>0</v>
      </c>
      <c r="F30" s="31">
        <f t="shared" si="0"/>
        <v>13757</v>
      </c>
      <c r="G30" s="30">
        <v>1</v>
      </c>
      <c r="H30" s="32">
        <v>0</v>
      </c>
      <c r="I30" s="31">
        <f t="shared" si="1"/>
        <v>13757</v>
      </c>
      <c r="J30" s="30">
        <v>1</v>
      </c>
      <c r="K30" s="32">
        <v>1</v>
      </c>
      <c r="L30" s="31">
        <f t="shared" si="2"/>
        <v>13757</v>
      </c>
      <c r="M30" s="33">
        <v>0</v>
      </c>
      <c r="N30" s="32">
        <v>0</v>
      </c>
      <c r="O30" s="31">
        <f t="shared" si="3"/>
        <v>0</v>
      </c>
      <c r="P30" s="34">
        <f t="shared" si="4"/>
        <v>41271</v>
      </c>
    </row>
    <row r="31" spans="1:16" ht="18" customHeight="1" x14ac:dyDescent="0.35">
      <c r="A31" s="3"/>
      <c r="B31" s="35">
        <v>25</v>
      </c>
      <c r="C31" s="29" t="s">
        <v>28</v>
      </c>
      <c r="D31" s="30">
        <v>0</v>
      </c>
      <c r="E31" s="30">
        <v>0</v>
      </c>
      <c r="F31" s="31">
        <f t="shared" si="0"/>
        <v>0</v>
      </c>
      <c r="G31" s="30">
        <v>0</v>
      </c>
      <c r="H31" s="32">
        <v>0</v>
      </c>
      <c r="I31" s="31">
        <f t="shared" si="1"/>
        <v>0</v>
      </c>
      <c r="J31" s="30">
        <v>0</v>
      </c>
      <c r="K31" s="32">
        <v>0</v>
      </c>
      <c r="L31" s="31">
        <f t="shared" si="2"/>
        <v>0</v>
      </c>
      <c r="M31" s="33">
        <v>0</v>
      </c>
      <c r="N31" s="32">
        <v>0</v>
      </c>
      <c r="O31" s="31">
        <f t="shared" si="3"/>
        <v>0</v>
      </c>
      <c r="P31" s="34">
        <f t="shared" si="4"/>
        <v>0</v>
      </c>
    </row>
    <row r="32" spans="1:16" ht="52.25" customHeight="1" x14ac:dyDescent="0.35">
      <c r="A32" s="3"/>
      <c r="B32" s="35">
        <v>26</v>
      </c>
      <c r="C32" s="29" t="s">
        <v>29</v>
      </c>
      <c r="D32" s="30">
        <v>1</v>
      </c>
      <c r="E32" s="30">
        <v>1</v>
      </c>
      <c r="F32" s="31">
        <f t="shared" si="0"/>
        <v>13757</v>
      </c>
      <c r="G32" s="30">
        <v>0</v>
      </c>
      <c r="H32" s="32">
        <v>0</v>
      </c>
      <c r="I32" s="31">
        <f t="shared" si="1"/>
        <v>0</v>
      </c>
      <c r="J32" s="30">
        <v>0</v>
      </c>
      <c r="K32" s="32">
        <v>0</v>
      </c>
      <c r="L32" s="31">
        <f t="shared" si="2"/>
        <v>0</v>
      </c>
      <c r="M32" s="33">
        <v>0</v>
      </c>
      <c r="N32" s="32">
        <v>0</v>
      </c>
      <c r="O32" s="31">
        <f t="shared" si="3"/>
        <v>0</v>
      </c>
      <c r="P32" s="34">
        <f t="shared" si="4"/>
        <v>13757</v>
      </c>
    </row>
    <row r="33" spans="1:16" ht="32.4" customHeight="1" thickBot="1" x14ac:dyDescent="0.4">
      <c r="A33" s="3"/>
      <c r="B33" s="36">
        <v>27</v>
      </c>
      <c r="C33" s="37" t="s">
        <v>30</v>
      </c>
      <c r="D33" s="30">
        <v>3</v>
      </c>
      <c r="E33" s="52">
        <v>1</v>
      </c>
      <c r="F33" s="31">
        <f t="shared" si="0"/>
        <v>41271</v>
      </c>
      <c r="G33" s="38">
        <v>1</v>
      </c>
      <c r="H33" s="39">
        <v>0</v>
      </c>
      <c r="I33" s="31">
        <f t="shared" si="1"/>
        <v>13757</v>
      </c>
      <c r="J33" s="38">
        <v>2</v>
      </c>
      <c r="K33" s="39">
        <v>1</v>
      </c>
      <c r="L33" s="31">
        <f t="shared" si="2"/>
        <v>27514</v>
      </c>
      <c r="M33" s="40">
        <v>0</v>
      </c>
      <c r="N33" s="39">
        <v>0</v>
      </c>
      <c r="O33" s="31">
        <f t="shared" si="3"/>
        <v>0</v>
      </c>
      <c r="P33" s="41">
        <f t="shared" si="4"/>
        <v>82542</v>
      </c>
    </row>
    <row r="34" spans="1:16" ht="27.75" customHeight="1" thickBot="1" x14ac:dyDescent="0.4">
      <c r="A34" s="42"/>
      <c r="B34" s="54" t="s">
        <v>31</v>
      </c>
      <c r="C34" s="55"/>
      <c r="D34" s="43">
        <f t="shared" ref="D34:L34" si="5">SUM(D7:D33)</f>
        <v>69</v>
      </c>
      <c r="E34" s="43">
        <f t="shared" si="5"/>
        <v>13</v>
      </c>
      <c r="F34" s="45">
        <f t="shared" si="5"/>
        <v>949233</v>
      </c>
      <c r="G34" s="43">
        <f t="shared" si="5"/>
        <v>25</v>
      </c>
      <c r="H34" s="44">
        <f t="shared" si="5"/>
        <v>5</v>
      </c>
      <c r="I34" s="45">
        <f t="shared" si="5"/>
        <v>343925</v>
      </c>
      <c r="J34" s="43">
        <f t="shared" si="5"/>
        <v>39</v>
      </c>
      <c r="K34" s="44">
        <f t="shared" si="5"/>
        <v>8</v>
      </c>
      <c r="L34" s="45">
        <f t="shared" si="5"/>
        <v>536523</v>
      </c>
      <c r="M34" s="43">
        <f t="shared" ref="M34:O34" si="6">SUM(M7:M33)</f>
        <v>20</v>
      </c>
      <c r="N34" s="44">
        <f t="shared" si="6"/>
        <v>4</v>
      </c>
      <c r="O34" s="45">
        <f t="shared" si="6"/>
        <v>275140</v>
      </c>
      <c r="P34" s="45">
        <f t="shared" ref="P34" si="7">SUM(P7:P33)</f>
        <v>2104821</v>
      </c>
    </row>
    <row r="35" spans="1:16" ht="17.25" customHeight="1" x14ac:dyDescent="0.35">
      <c r="A35" s="46"/>
      <c r="B35" s="46"/>
      <c r="C35" s="47"/>
      <c r="D35" s="47"/>
      <c r="E35" s="47"/>
      <c r="F35" s="47"/>
      <c r="G35" s="47"/>
      <c r="H35" s="47"/>
      <c r="I35" s="47"/>
      <c r="J35" s="47"/>
      <c r="K35" s="47"/>
      <c r="L35" s="47"/>
      <c r="M35" s="47"/>
      <c r="N35" s="47"/>
      <c r="O35" s="47"/>
      <c r="P35" s="48"/>
    </row>
    <row r="36" spans="1:16" s="51" customFormat="1" ht="53.4" customHeight="1" x14ac:dyDescent="0.35">
      <c r="A36" s="49"/>
      <c r="B36" s="53" t="s">
        <v>40</v>
      </c>
      <c r="C36" s="53"/>
      <c r="D36" s="53"/>
      <c r="E36" s="53"/>
      <c r="F36" s="50"/>
      <c r="G36" s="50"/>
      <c r="H36" s="50"/>
      <c r="I36" s="50"/>
      <c r="J36" s="50"/>
      <c r="K36" s="50"/>
      <c r="L36" s="50"/>
      <c r="M36" s="50"/>
      <c r="N36" s="50"/>
      <c r="O36" s="50"/>
      <c r="P36" s="1" t="s">
        <v>41</v>
      </c>
    </row>
    <row r="37" spans="1:16" ht="14.25" customHeight="1" x14ac:dyDescent="0.35"/>
    <row r="38" spans="1:16" ht="14.25" customHeight="1" x14ac:dyDescent="0.35"/>
    <row r="39" spans="1:16" ht="14.25" customHeight="1" x14ac:dyDescent="0.35"/>
    <row r="40" spans="1:16" ht="14.25" customHeight="1" x14ac:dyDescent="0.35"/>
    <row r="41" spans="1:16" ht="14.25" customHeight="1" x14ac:dyDescent="0.35"/>
    <row r="42" spans="1:16" ht="14.25" customHeight="1" x14ac:dyDescent="0.35"/>
    <row r="43" spans="1:16" ht="14.25" customHeight="1" x14ac:dyDescent="0.35"/>
    <row r="44" spans="1:16" ht="14.25" customHeight="1" x14ac:dyDescent="0.35"/>
    <row r="45" spans="1:16" ht="14.25" customHeight="1" x14ac:dyDescent="0.35"/>
    <row r="46" spans="1:16" ht="14.25" customHeight="1" x14ac:dyDescent="0.35"/>
    <row r="47" spans="1:16" ht="14.25" customHeight="1" x14ac:dyDescent="0.35"/>
    <row r="48" spans="1:16"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11">
    <mergeCell ref="B36:E36"/>
    <mergeCell ref="B34:C34"/>
    <mergeCell ref="B2:P2"/>
    <mergeCell ref="B3:B5"/>
    <mergeCell ref="C3:C5"/>
    <mergeCell ref="P3:P5"/>
    <mergeCell ref="J4:L4"/>
    <mergeCell ref="G4:I4"/>
    <mergeCell ref="D4:F4"/>
    <mergeCell ref="M4:O4"/>
    <mergeCell ref="D3:O3"/>
  </mergeCells>
  <pageMargins left="0.7" right="0.7" top="0.75" bottom="0.75" header="0" footer="0"/>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2022-12-21T12:28:14Z</cp:lastPrinted>
  <dcterms:created xsi:type="dcterms:W3CDTF">2021-10-04T14:21:04Z</dcterms:created>
  <dcterms:modified xsi:type="dcterms:W3CDTF">2024-03-25T15:27:54Z</dcterms:modified>
</cp:coreProperties>
</file>