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гемофілія\365-Р\"/>
    </mc:Choice>
  </mc:AlternateContent>
  <xr:revisionPtr revIDLastSave="0" documentId="13_ncr:1_{16C2279E-CFAA-4706-AFB7-9933C9C89F6E}" xr6:coauthVersionLast="47" xr6:coauthVersionMax="47" xr10:uidLastSave="{00000000-0000-0000-0000-000000000000}"/>
  <bookViews>
    <workbookView xWindow="-110" yWindow="-110" windowWidth="19420" windowHeight="10300" tabRatio="610" xr2:uid="{00000000-000D-0000-FFFF-FFFF00000000}"/>
  </bookViews>
  <sheets>
    <sheet name="Розподіл" sheetId="1" r:id="rId1"/>
  </sheets>
  <definedNames>
    <definedName name="_xlnm.Print_Area" localSheetId="0">Розподіл!$A$1:$P$34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SCW7pz3WadAYtld5QPWbnIKtoJ5nnYUmEtSQNtvP/Y="/>
    </ext>
  </extLst>
</workbook>
</file>

<file path=xl/calcChain.xml><?xml version="1.0" encoding="utf-8"?>
<calcChain xmlns="http://schemas.openxmlformats.org/spreadsheetml/2006/main">
  <c r="O8" i="1" l="1"/>
  <c r="O9" i="1"/>
  <c r="O10" i="1"/>
  <c r="O11" i="1"/>
  <c r="O12" i="1"/>
  <c r="O13" i="1"/>
  <c r="O14" i="1"/>
  <c r="O15" i="1"/>
  <c r="O16" i="1"/>
  <c r="O17" i="1"/>
  <c r="O18" i="1"/>
  <c r="O19" i="1"/>
  <c r="O20" i="1"/>
  <c r="O21" i="1"/>
  <c r="O22" i="1"/>
  <c r="O23" i="1"/>
  <c r="O24" i="1"/>
  <c r="O25" i="1"/>
  <c r="O26" i="1"/>
  <c r="O27" i="1"/>
  <c r="O28" i="1"/>
  <c r="O29" i="1"/>
  <c r="O30" i="1"/>
  <c r="O31" i="1"/>
  <c r="O32" i="1"/>
  <c r="O7" i="1"/>
  <c r="M8" i="1"/>
  <c r="M9" i="1"/>
  <c r="M10" i="1"/>
  <c r="M11" i="1"/>
  <c r="M12" i="1"/>
  <c r="M13" i="1"/>
  <c r="M14" i="1"/>
  <c r="M15" i="1"/>
  <c r="M16" i="1"/>
  <c r="M17" i="1"/>
  <c r="M18" i="1"/>
  <c r="M19" i="1"/>
  <c r="M20" i="1"/>
  <c r="M21" i="1"/>
  <c r="M22" i="1"/>
  <c r="M23" i="1"/>
  <c r="M24" i="1"/>
  <c r="M25" i="1"/>
  <c r="M26" i="1"/>
  <c r="M27" i="1"/>
  <c r="M28" i="1"/>
  <c r="M29" i="1"/>
  <c r="M30" i="1"/>
  <c r="M31" i="1"/>
  <c r="M32" i="1"/>
  <c r="M7" i="1"/>
  <c r="K8" i="1" l="1"/>
  <c r="K9" i="1"/>
  <c r="K10" i="1"/>
  <c r="K11" i="1"/>
  <c r="K12" i="1"/>
  <c r="K13" i="1"/>
  <c r="K14" i="1"/>
  <c r="K15" i="1"/>
  <c r="K16" i="1"/>
  <c r="K17" i="1"/>
  <c r="K18" i="1"/>
  <c r="K19" i="1"/>
  <c r="K20" i="1"/>
  <c r="K21" i="1"/>
  <c r="K22" i="1"/>
  <c r="K23" i="1"/>
  <c r="K24" i="1"/>
  <c r="K25" i="1"/>
  <c r="K26" i="1"/>
  <c r="K27" i="1"/>
  <c r="K28" i="1"/>
  <c r="K29" i="1"/>
  <c r="K30" i="1"/>
  <c r="K31" i="1"/>
  <c r="K7" i="1"/>
  <c r="I8" i="1"/>
  <c r="I9" i="1"/>
  <c r="I10" i="1"/>
  <c r="I11" i="1"/>
  <c r="I12" i="1"/>
  <c r="I13" i="1"/>
  <c r="I14" i="1"/>
  <c r="I15" i="1"/>
  <c r="I16" i="1"/>
  <c r="I17" i="1"/>
  <c r="I18" i="1"/>
  <c r="I19" i="1"/>
  <c r="I20" i="1"/>
  <c r="I21" i="1"/>
  <c r="I22" i="1"/>
  <c r="I23" i="1"/>
  <c r="I24" i="1"/>
  <c r="I25" i="1"/>
  <c r="I26" i="1"/>
  <c r="I27" i="1"/>
  <c r="I28" i="1"/>
  <c r="I29" i="1"/>
  <c r="I30" i="1"/>
  <c r="I31" i="1"/>
  <c r="I7" i="1"/>
  <c r="J32" i="1"/>
  <c r="H32" i="1"/>
  <c r="G8" i="1"/>
  <c r="G9" i="1"/>
  <c r="G10" i="1"/>
  <c r="G11" i="1"/>
  <c r="G12" i="1"/>
  <c r="G13" i="1"/>
  <c r="G14" i="1"/>
  <c r="G15" i="1"/>
  <c r="G16" i="1"/>
  <c r="G17" i="1"/>
  <c r="G18" i="1"/>
  <c r="G19" i="1"/>
  <c r="G20" i="1"/>
  <c r="G21" i="1"/>
  <c r="G22" i="1"/>
  <c r="G23" i="1"/>
  <c r="G24" i="1"/>
  <c r="G25" i="1"/>
  <c r="G26" i="1"/>
  <c r="G27" i="1"/>
  <c r="G28" i="1"/>
  <c r="G29" i="1"/>
  <c r="G30" i="1"/>
  <c r="G31" i="1"/>
  <c r="G7" i="1"/>
  <c r="E8" i="1"/>
  <c r="E9" i="1"/>
  <c r="E10" i="1"/>
  <c r="E11" i="1"/>
  <c r="E12" i="1"/>
  <c r="P12" i="1" s="1"/>
  <c r="E13" i="1"/>
  <c r="E14" i="1"/>
  <c r="E15" i="1"/>
  <c r="E16" i="1"/>
  <c r="P16" i="1" s="1"/>
  <c r="E17" i="1"/>
  <c r="E18" i="1"/>
  <c r="E19" i="1"/>
  <c r="E20" i="1"/>
  <c r="P20" i="1" s="1"/>
  <c r="E21" i="1"/>
  <c r="E22" i="1"/>
  <c r="E23" i="1"/>
  <c r="E24" i="1"/>
  <c r="P24" i="1" s="1"/>
  <c r="E25" i="1"/>
  <c r="E26" i="1"/>
  <c r="E27" i="1"/>
  <c r="E28" i="1"/>
  <c r="P28" i="1" s="1"/>
  <c r="E29" i="1"/>
  <c r="E30" i="1"/>
  <c r="E31" i="1"/>
  <c r="E7" i="1"/>
  <c r="P7" i="1" s="1"/>
  <c r="P8" i="1" l="1"/>
  <c r="P27" i="1"/>
  <c r="P19" i="1"/>
  <c r="P15" i="1"/>
  <c r="P22" i="1"/>
  <c r="P10" i="1"/>
  <c r="P31" i="1"/>
  <c r="P23" i="1"/>
  <c r="P11" i="1"/>
  <c r="P30" i="1"/>
  <c r="P26" i="1"/>
  <c r="P18" i="1"/>
  <c r="P14" i="1"/>
  <c r="P29" i="1"/>
  <c r="P25" i="1"/>
  <c r="P21" i="1"/>
  <c r="P17" i="1"/>
  <c r="P13" i="1"/>
  <c r="P9" i="1"/>
  <c r="K32" i="1"/>
  <c r="E32" i="1"/>
  <c r="G32" i="1"/>
  <c r="I32" i="1"/>
  <c r="D32" i="1"/>
  <c r="P32" i="1" l="1"/>
  <c r="F32" i="1"/>
</calcChain>
</file>

<file path=xl/sharedStrings.xml><?xml version="1.0" encoding="utf-8"?>
<sst xmlns="http://schemas.openxmlformats.org/spreadsheetml/2006/main" count="54" uniqueCount="47">
  <si>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</si>
  <si>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</si>
  <si>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</si>
  <si>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</si>
  <si>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</si>
  <si>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</si>
  <si>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</si>
  <si>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</si>
  <si>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</si>
  <si>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</si>
  <si>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</si>
  <si>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</si>
  <si>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</si>
  <si>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</si>
  <si>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</si>
  <si>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</si>
  <si>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</si>
  <si>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</si>
  <si>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</si>
  <si>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</si>
  <si>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</si>
  <si>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</si>
  <si>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</si>
  <si>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</si>
  <si>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</si>
  <si>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</si>
  <si>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</si>
  <si>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</si>
  <si>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</si>
  <si>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</si>
  <si>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</si>
  <si>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</si>
  <si>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</si>
  <si>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к-сть флаконів (порошків та розчинників для розчину для ін'єкцій по 100 МО/мл)</t>
  </si>
  <si>
    <r>
      <t xml:space="preserve">ВІЛАТЕ 500 МО
</t>
    </r>
    <r>
      <rPr>
        <sz val="14"/>
        <color theme="1"/>
        <rFont val="Times New Roman"/>
        <family val="1"/>
        <charset val="204"/>
      </rPr>
      <t xml:space="preserve">порошок та розчинник для розчину для ін'єкцій по 100 МО/мл; Картонна коробка № 1: по 1 флакону з порошком для приготування розчину для ін’єкцій (500 МО). Картонна коробка № 2: по 1 флакону з розчинником (вода для ін’єкцій з 0,1 % полісорбатом 80) по 5 мл разом з комплектом для внутрішньовенного введення, 2 просочені спиртом тампони. Комплект для внутрішньовенного введення складається з: 1 шприц одноразовий, 1 комплект для перенесення, 1 комплект для інфузій. Картонна коробка № 1 та картонна коробка № 2 об’єднуються між собою пластиковою плівкою.
</t>
    </r>
    <r>
      <rPr>
        <b/>
        <sz val="14"/>
        <color theme="1"/>
        <rFont val="Times New Roman"/>
        <family val="1"/>
        <charset val="204"/>
      </rPr>
      <t>(Фактор коагуляції крові людини VIII та фактор Віллебранда людини (із співвідношенням факторів 1 до 1 і більше), 500 МО)
Виробник: Октафарма Фармацевтика Продуктіонсгес м.б.Х., Австрія;
Ціна за флакон (порошок та розчинник для розчину для ін'єкцій по 100 МО/мл) - 7285,00 грн
(mnn id: 14374)</t>
    </r>
  </si>
  <si>
    <t>к-сть флаконів (порошків та розчинників для розчину для ін'єкцій)</t>
  </si>
  <si>
    <r>
      <t xml:space="preserve">ВІЛАТЕ 1000 МО
</t>
    </r>
    <r>
      <rPr>
        <sz val="14"/>
        <color theme="1"/>
        <rFont val="Times New Roman"/>
        <family val="1"/>
        <charset val="204"/>
      </rPr>
      <t xml:space="preserve">порошок та розчинник для розчину для ін'єкцій по 100 МО/мл; Картонна коробка № 1: по 1 флакону з порошком для приготування розчину для ін’єкцій (1000 МО). Картонна коробка № 2: по 1 флакону з розчинником (вода для ін’єкцій з 0,1 % полісорбатом 80) по 10 мл разом з комплектом для внутрішньовенного введення, 2 просочені спиртом тампони. Комплект для внутрішньовенного введення складається з: 1 шприц одноразовий, 1 комплект для перенесення, 1 комплект для інфузій. Картонна коробка № 1 та картонна коробка № 2 об’єднуються між собою пластиковою плівкою.
</t>
    </r>
    <r>
      <rPr>
        <b/>
        <sz val="14"/>
        <color theme="1"/>
        <rFont val="Times New Roman"/>
        <family val="1"/>
        <charset val="204"/>
      </rPr>
      <t xml:space="preserve">
(Фактор коагуляції крові людини VIII та фактор Віллебранда людини (із співвідношенням факторів 1 до 1 і більше),1000 МО)
Виробник: Октафарма Фармацевтика Продуктіонсгес м.б.Х., Австрія;
Ціна за флакон (порошок та розчинник для розчину для ін'єкцій) - 
14 570,00 грн
(mnn id: 14375)</t>
    </r>
  </si>
  <si>
    <t>Для лікування хворих з гемофілією типу А</t>
  </si>
  <si>
    <r>
      <t xml:space="preserve">НОВОЕЙТ®
</t>
    </r>
    <r>
      <rPr>
        <sz val="14"/>
        <color theme="1"/>
        <rFont val="Times New Roman"/>
        <family val="1"/>
        <charset val="204"/>
      </rPr>
      <t xml:space="preserve">порошок для розчину для ін`єкцій, по 500 МО; по 1 флакону з порошком у комплекті з розчинником (0,9 % розчин натрію хлориду) по 4 мл у попередньо наповненому шприці, штоком поршня та перехідником для флакона в індивідуальній упаковці в картонній коробці
</t>
    </r>
    <r>
      <rPr>
        <b/>
        <sz val="14"/>
        <color theme="1"/>
        <rFont val="Times New Roman"/>
        <family val="1"/>
        <charset val="204"/>
      </rPr>
      <t>(Фактор коагуляції крові людини VIII (рекомбінантний), 500 МО)
Виробник: А/Т Ново Нордіск, Данія
Ціна за флакон (порошок та розчинник для розчину для ін'єкцій ) -   1 275,00  грн
(mnn id: 14363)</t>
    </r>
  </si>
  <si>
    <r>
      <t xml:space="preserve">НОВОЕЙТ®
</t>
    </r>
    <r>
      <rPr>
        <sz val="14"/>
        <color theme="1"/>
        <rFont val="Times New Roman"/>
        <family val="1"/>
        <charset val="204"/>
      </rPr>
      <t xml:space="preserve">порошок для розчину для ін`єкцій, по 1000 МО; по 1 флакону з порошком у комплекті з розчинником (0,9 % розчин натрію хлориду) по 4 мл у попередньо наповненому шприці, штоком поршня та перехідником для флакона в індивідуальній упаковці в картонній коробці
</t>
    </r>
    <r>
      <rPr>
        <b/>
        <sz val="14"/>
        <color theme="1"/>
        <rFont val="Times New Roman"/>
        <family val="1"/>
        <charset val="204"/>
      </rPr>
      <t xml:space="preserve">
(Фактор коагуляції крові людини VIII (рекомбінантний),1000 МО)
Виробник: А/Т Ново Нордіск, Данія
Ціна за флакон (порошок та розчинник для розчину для ін'єкцій) - 
  2 550,00 грн
(mnn id: 14364)</t>
    </r>
  </si>
  <si>
    <t>Для лікування хворих з хворобою Віллебранда</t>
  </si>
  <si>
    <t>Для лікування пацієнтів з інгібіторними формами гемофілії типу В та А та лікування кровотеч і їх профілактика при хірургічних втручаннях або при інших інвазивних процедурах</t>
  </si>
  <si>
    <r>
      <t>НОВОСЕВЕН®
порошок ліофілізований для приготування розчину для ін'єкцій по 5 мг (250 КМО), 1 скляний флакон з ліофілізованим порошком у комплекті з 1 попередньо заповненим шприцом, який містить 5 мл розчинника (гістидин, вода для ін'єкцій), штоком поршня, перехідником для флакона в індивідуальній упаковці у картонній коробці</t>
    </r>
    <r>
      <rPr>
        <sz val="14"/>
        <color theme="1"/>
        <rFont val="Times New Roman"/>
        <family val="1"/>
        <charset val="204"/>
      </rPr>
      <t xml:space="preserve">
</t>
    </r>
    <r>
      <rPr>
        <b/>
        <sz val="14"/>
        <color theme="1"/>
        <rFont val="Times New Roman"/>
        <family val="1"/>
        <charset val="204"/>
      </rPr>
      <t>(Ептаког-альфа активований (рекомбінантний фактор згортання крові VIIа), 5 мг (250 КМО))
Виробник: А/Т Ново Нордіск, Данія
Ціна за флакон (порошок ліофілізований для приготування розчину для ін'єкцій) - 107 500,00 грн
(mnn id: 14377)</t>
    </r>
  </si>
  <si>
    <t>к-сть флаконів (порошок ліофілізований для приготування розчину для ін'єкцій</t>
  </si>
  <si>
    <t>РЕФАКТО АФ
ліофілізат для розчину для ін`єкцій по 3000 МО; 1 попередньо наповнений шприц із ліофілізатом у верхній камері та розчинником по 4 мл у нижній камері, 1 шток поршня, 1 система для інфузії, 2 тампони зі спиртом, 1 пластир, 1 марлева подушечка та 1 ковпачок у картонній коробці; 
(Фактор коагуляції крові людини VIII (рекомбінантний))
Виробник: Ваєт Фарма С.А., Іспанія;
Ціна за попередньо наповнений шприц (ліофілізат для розчину для ін'єкцій) - 
7 647,00 грн
(mnn id: 14367)</t>
  </si>
  <si>
    <t>к-сть попередньо наповнених шприців (ліофілізат для розчину для ін'єкцій)</t>
  </si>
  <si>
    <t>ЗАТВЕРДЖЕНО
наказ державного підприємства 
«Медичні закупівлі України»
від  18 квітня 2024 року №365-Р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</si>
</sst>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scheme val="minor"/>
    </font>
    <font>
      <b/>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6"/>
      <color theme="1"/>
      <name val="Arimo"/>
    </font>
    <font>
      <sz val="16"/>
      <color theme="1"/>
      <name val="Calibri"/>
      <family val="2"/>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2CC"/>
      </patternFill>
    </fill>
    <fill>
      <patternFill patternType="solid">
        <fgColor theme="0"/>
        <bgColor rgb="FFFFFF00"/>
      </patternFill>
    </fill>
  </fills>
  <borders count="52">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medium">
        <color rgb="FF000000"/>
      </left>
      <right style="medium">
        <color indexed="64"/>
      </right>
      <top style="medium">
        <color rgb="FF000000"/>
      </top>
      <bottom style="medium">
        <color rgb="FF000000"/>
      </bottom>
      <diagonal/>
    </border>
    <border>
      <left style="thin">
        <color indexed="64"/>
      </left>
      <right style="thin">
        <color indexed="64"/>
      </right>
      <top/>
      <bottom style="thin">
        <color indexed="64"/>
      </bottom>
      <diagonal/>
    </border>
    <border>
      <left/>
      <right style="medium">
        <color indexed="64"/>
      </right>
      <top style="medium">
        <color rgb="FF000000"/>
      </top>
      <bottom style="medium">
        <color rgb="FF000000"/>
      </bottom>
      <diagonal/>
    </border>
    <border>
      <left/>
      <right style="medium">
        <color indexed="64"/>
      </right>
      <top/>
      <bottom style="thin">
        <color rgb="FF000000"/>
      </bottom>
      <diagonal/>
    </border>
    <border>
      <left style="medium">
        <color indexed="64"/>
      </left>
      <right style="medium">
        <color indexed="64"/>
      </right>
      <top style="medium">
        <color rgb="FF000000"/>
      </top>
      <bottom style="medium">
        <color indexed="64"/>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diagonal/>
    </border>
    <border>
      <left/>
      <right style="medium">
        <color indexed="64"/>
      </right>
      <top/>
      <bottom/>
      <diagonal/>
    </border>
    <border>
      <left style="thin">
        <color rgb="FF000000"/>
      </left>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rgb="FF000000"/>
      </right>
      <top style="medium">
        <color rgb="FF000000"/>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style="thin">
        <color indexed="64"/>
      </right>
      <top/>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7">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xf numFmtId="0" fontId="3" fillId="2" borderId="0" xfId="0" applyFont="1" applyFill="1" applyAlignment="1">
      <alignment vertical="center" wrapText="1"/>
    </xf>
    <xf numFmtId="0" fontId="5" fillId="2" borderId="0" xfId="0" applyFont="1" applyFill="1" applyAlignment="1">
      <alignment horizontal="center" vertical="center" wrapText="1"/>
    </xf>
    <xf numFmtId="0" fontId="1" fillId="2" borderId="0" xfId="0" applyFont="1" applyFill="1"/>
    <xf numFmtId="0" fontId="15" fillId="3" borderId="7"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1" fontId="7" fillId="2" borderId="18"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9" xfId="0" applyFont="1" applyFill="1" applyBorder="1" applyAlignment="1">
      <alignment horizontal="center" vertical="center"/>
    </xf>
    <xf numFmtId="3" fontId="2" fillId="4" borderId="15" xfId="0" applyNumberFormat="1" applyFont="1" applyFill="1" applyBorder="1" applyAlignment="1">
      <alignment horizontal="center" vertical="center" wrapText="1"/>
    </xf>
    <xf numFmtId="4" fontId="2" fillId="4" borderId="17" xfId="0" applyNumberFormat="1" applyFont="1" applyFill="1" applyBorder="1" applyAlignment="1">
      <alignment horizontal="center" vertical="center" wrapText="1"/>
    </xf>
    <xf numFmtId="4" fontId="2" fillId="4" borderId="10" xfId="0" applyNumberFormat="1" applyFont="1" applyFill="1" applyBorder="1" applyAlignment="1">
      <alignment horizontal="center" vertical="center" wrapText="1"/>
    </xf>
    <xf numFmtId="0" fontId="8" fillId="4" borderId="0" xfId="0" applyFont="1" applyFill="1"/>
    <xf numFmtId="0" fontId="1" fillId="4" borderId="0" xfId="0" applyFont="1" applyFill="1"/>
    <xf numFmtId="0" fontId="2" fillId="5" borderId="0" xfId="0" applyFont="1" applyFill="1" applyAlignment="1">
      <alignment horizontal="center" vertical="center"/>
    </xf>
    <xf numFmtId="0" fontId="8" fillId="5" borderId="0" xfId="0" applyFont="1" applyFill="1"/>
    <xf numFmtId="0" fontId="9" fillId="2" borderId="0" xfId="0" applyFont="1" applyFill="1"/>
    <xf numFmtId="0" fontId="10" fillId="2" borderId="0" xfId="0" applyFont="1" applyFill="1" applyAlignment="1">
      <alignment horizontal="left" vertical="center" wrapText="1"/>
    </xf>
    <xf numFmtId="0" fontId="11" fillId="2" borderId="0" xfId="0" applyFont="1" applyFill="1" applyAlignment="1">
      <alignment horizontal="center" vertical="center"/>
    </xf>
    <xf numFmtId="0" fontId="5" fillId="2" borderId="0" xfId="0" applyFont="1" applyFill="1" applyAlignment="1">
      <alignment vertical="center" wrapText="1"/>
    </xf>
    <xf numFmtId="0" fontId="5" fillId="3" borderId="13"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wrapText="1"/>
    </xf>
    <xf numFmtId="0" fontId="6" fillId="2" borderId="13" xfId="0" applyFont="1" applyFill="1" applyBorder="1"/>
    <xf numFmtId="4" fontId="12" fillId="3" borderId="1" xfId="0" applyNumberFormat="1" applyFont="1" applyFill="1" applyBorder="1" applyAlignment="1">
      <alignment horizontal="right" wrapText="1"/>
    </xf>
    <xf numFmtId="0" fontId="13" fillId="2" borderId="0" xfId="0" applyFont="1" applyFill="1"/>
    <xf numFmtId="0" fontId="14" fillId="2" borderId="0" xfId="0" applyFont="1" applyFill="1"/>
    <xf numFmtId="0" fontId="2" fillId="4" borderId="19" xfId="0" applyFont="1" applyFill="1" applyBorder="1" applyAlignment="1">
      <alignment horizontal="center" vertical="center"/>
    </xf>
    <xf numFmtId="3" fontId="2" fillId="4" borderId="23" xfId="0" applyNumberFormat="1" applyFont="1" applyFill="1" applyBorder="1" applyAlignment="1">
      <alignment horizontal="center" vertical="center" wrapText="1"/>
    </xf>
    <xf numFmtId="4" fontId="2" fillId="4" borderId="24" xfId="0" applyNumberFormat="1" applyFont="1" applyFill="1" applyBorder="1" applyAlignment="1">
      <alignment horizontal="center" vertical="center" wrapText="1"/>
    </xf>
    <xf numFmtId="4" fontId="2" fillId="4" borderId="25" xfId="0" applyNumberFormat="1" applyFont="1" applyFill="1" applyBorder="1" applyAlignment="1">
      <alignment horizontal="center" vertical="center" wrapText="1"/>
    </xf>
    <xf numFmtId="3" fontId="5" fillId="3" borderId="26" xfId="0" applyNumberFormat="1" applyFont="1" applyFill="1" applyBorder="1" applyAlignment="1">
      <alignment horizontal="center" vertical="center"/>
    </xf>
    <xf numFmtId="4" fontId="5" fillId="3" borderId="27" xfId="0"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4" fontId="5" fillId="4" borderId="29" xfId="0" applyNumberFormat="1" applyFont="1" applyFill="1" applyBorder="1" applyAlignment="1">
      <alignment horizontal="center" vertical="center" wrapText="1"/>
    </xf>
    <xf numFmtId="4" fontId="5" fillId="4" borderId="30" xfId="0" applyNumberFormat="1" applyFont="1" applyFill="1" applyBorder="1" applyAlignment="1">
      <alignment horizontal="center" vertical="center" wrapText="1"/>
    </xf>
    <xf numFmtId="4" fontId="5" fillId="4" borderId="20" xfId="0" applyNumberFormat="1" applyFont="1" applyFill="1" applyBorder="1" applyAlignment="1">
      <alignment horizontal="center" vertical="center" wrapText="1"/>
    </xf>
    <xf numFmtId="3" fontId="2" fillId="4" borderId="37" xfId="0" applyNumberFormat="1" applyFont="1" applyFill="1" applyBorder="1" applyAlignment="1">
      <alignment horizontal="center" vertical="center" wrapText="1"/>
    </xf>
    <xf numFmtId="3" fontId="5" fillId="3" borderId="32" xfId="0" applyNumberFormat="1" applyFont="1" applyFill="1" applyBorder="1" applyAlignment="1">
      <alignment horizontal="center" vertical="center"/>
    </xf>
    <xf numFmtId="4" fontId="5" fillId="3" borderId="39" xfId="0" applyNumberFormat="1" applyFont="1" applyFill="1" applyBorder="1" applyAlignment="1">
      <alignment horizontal="center" vertical="center"/>
    </xf>
    <xf numFmtId="0" fontId="15" fillId="3" borderId="5" xfId="0" applyFont="1" applyFill="1" applyBorder="1" applyAlignment="1">
      <alignment horizontal="center" vertical="center" wrapText="1"/>
    </xf>
    <xf numFmtId="1" fontId="7" fillId="2" borderId="20" xfId="0" applyNumberFormat="1" applyFont="1" applyFill="1" applyBorder="1" applyAlignment="1">
      <alignment horizontal="center" vertical="center" wrapText="1"/>
    </xf>
    <xf numFmtId="0" fontId="15" fillId="3" borderId="21" xfId="0" applyFont="1" applyFill="1" applyBorder="1" applyAlignment="1">
      <alignment horizontal="center" vertical="center" wrapText="1"/>
    </xf>
    <xf numFmtId="4" fontId="5" fillId="4" borderId="41" xfId="0" applyNumberFormat="1" applyFont="1" applyFill="1" applyBorder="1" applyAlignment="1">
      <alignment horizontal="center" vertical="center" wrapText="1"/>
    </xf>
    <xf numFmtId="0" fontId="2" fillId="2" borderId="42" xfId="0" applyFont="1" applyFill="1" applyBorder="1" applyAlignment="1">
      <alignment horizontal="center" vertical="center"/>
    </xf>
    <xf numFmtId="0" fontId="5" fillId="4" borderId="40" xfId="0" applyFont="1" applyFill="1" applyBorder="1" applyAlignment="1">
      <alignment horizontal="left" vertical="center" wrapText="1"/>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2" fillId="2" borderId="43" xfId="0" applyFont="1" applyFill="1" applyBorder="1" applyAlignment="1">
      <alignment horizontal="center" vertical="center"/>
    </xf>
    <xf numFmtId="0" fontId="2" fillId="5" borderId="43" xfId="0" applyFont="1" applyFill="1" applyBorder="1" applyAlignment="1">
      <alignment horizontal="center" vertical="center"/>
    </xf>
    <xf numFmtId="3" fontId="2" fillId="4" borderId="44" xfId="0" applyNumberFormat="1" applyFont="1" applyFill="1" applyBorder="1" applyAlignment="1">
      <alignment horizontal="center" vertical="center" wrapText="1"/>
    </xf>
    <xf numFmtId="0" fontId="5" fillId="4" borderId="45"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5" borderId="47"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2" borderId="30" xfId="0" applyFont="1" applyFill="1" applyBorder="1" applyAlignment="1">
      <alignment horizontal="left" vertical="center" wrapText="1"/>
    </xf>
    <xf numFmtId="3" fontId="2" fillId="4" borderId="36" xfId="0" applyNumberFormat="1" applyFont="1" applyFill="1" applyBorder="1" applyAlignment="1">
      <alignment horizontal="center" vertical="center" wrapText="1"/>
    </xf>
    <xf numFmtId="3" fontId="2" fillId="4" borderId="38" xfId="0" applyNumberFormat="1" applyFont="1" applyFill="1" applyBorder="1" applyAlignment="1">
      <alignment horizontal="center" vertical="center" wrapText="1"/>
    </xf>
    <xf numFmtId="3" fontId="5" fillId="3" borderId="20" xfId="0" applyNumberFormat="1" applyFont="1" applyFill="1" applyBorder="1" applyAlignment="1">
      <alignment horizontal="center" vertical="center"/>
    </xf>
    <xf numFmtId="0" fontId="15" fillId="3" borderId="6"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6" fillId="2" borderId="35" xfId="0" applyFont="1" applyFill="1" applyBorder="1"/>
    <xf numFmtId="0" fontId="12" fillId="3" borderId="11" xfId="0" applyFont="1" applyFill="1" applyBorder="1" applyAlignment="1">
      <alignment horizontal="left" wrapText="1"/>
    </xf>
    <xf numFmtId="0" fontId="6" fillId="2" borderId="12" xfId="0" applyFont="1" applyFill="1" applyBorder="1"/>
    <xf numFmtId="0" fontId="6" fillId="2" borderId="13" xfId="0" applyFont="1" applyFill="1" applyBorder="1"/>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ill="1"/>
    <xf numFmtId="0" fontId="5" fillId="2" borderId="2" xfId="0" applyFont="1" applyFill="1" applyBorder="1" applyAlignment="1">
      <alignment horizontal="center" vertical="center" wrapText="1"/>
    </xf>
    <xf numFmtId="0" fontId="6" fillId="2" borderId="4" xfId="0" applyFont="1" applyFill="1" applyBorder="1"/>
    <xf numFmtId="0" fontId="6" fillId="2" borderId="6" xfId="0" applyFont="1" applyFill="1" applyBorder="1"/>
    <xf numFmtId="0" fontId="5" fillId="3" borderId="3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000"/>
  <sheetViews>
    <sheetView tabSelected="1" zoomScale="40" zoomScaleNormal="40" workbookViewId="0">
      <pane xSplit="3" topLeftCell="J1" activePane="topRight" state="frozen"/>
      <selection activeCell="A5" sqref="A5"/>
      <selection pane="topRight" activeCell="P1" sqref="P1"/>
    </sheetView>
  </sheetViews>
  <sheetFormatPr defaultColWidth="14.453125" defaultRowHeight="15" customHeight="1"/>
  <cols>
    <col min="1" max="2" width="5.453125" style="6" customWidth="1"/>
    <col min="3" max="3" width="36.453125" style="6" customWidth="1"/>
    <col min="4" max="4" width="39" style="6" customWidth="1"/>
    <col min="5" max="5" width="41.81640625" style="6" customWidth="1"/>
    <col min="6" max="6" width="38.1796875" style="6" customWidth="1"/>
    <col min="7" max="7" width="43.1796875" style="6" customWidth="1"/>
    <col min="8" max="8" width="39" style="6" customWidth="1"/>
    <col min="9" max="9" width="41.81640625" style="6" customWidth="1"/>
    <col min="10" max="10" width="38.1796875" style="6" customWidth="1"/>
    <col min="11" max="11" width="43.1796875" style="6" customWidth="1"/>
    <col min="12" max="12" width="39" style="6" customWidth="1"/>
    <col min="13" max="13" width="41.81640625" style="6" customWidth="1"/>
    <col min="14" max="14" width="38.1796875" style="6" customWidth="1"/>
    <col min="15" max="15" width="43.1796875" style="6" customWidth="1"/>
    <col min="16" max="16" width="49.54296875" style="6" customWidth="1"/>
    <col min="17" max="16384" width="14.453125" style="6"/>
  </cols>
  <sheetData>
    <row r="1" spans="1:36" ht="93.75" customHeight="1">
      <c r="A1" s="1"/>
      <c r="B1" s="1"/>
      <c r="C1" s="2"/>
      <c r="D1" s="3"/>
      <c r="E1" s="4"/>
      <c r="F1" s="3"/>
      <c r="G1" s="4"/>
      <c r="H1" s="3"/>
      <c r="I1" s="4"/>
      <c r="J1" s="3"/>
      <c r="K1" s="4"/>
      <c r="L1" s="3"/>
      <c r="M1" s="4"/>
      <c r="N1" s="3"/>
      <c r="O1" s="4"/>
      <c r="P1" s="5" t="s">
        <v>46</v>
      </c>
    </row>
    <row r="2" spans="1:36" ht="124.5" customHeight="1" thickBot="1">
      <c r="A2" s="7"/>
      <c r="B2" s="81" t="s">
        <v>32</v>
      </c>
      <c r="C2" s="82"/>
      <c r="D2" s="82"/>
      <c r="E2" s="82"/>
      <c r="F2" s="82"/>
      <c r="G2" s="82"/>
      <c r="H2" s="82"/>
      <c r="I2" s="82"/>
      <c r="J2" s="82"/>
      <c r="K2" s="82"/>
      <c r="L2" s="82"/>
      <c r="M2" s="82"/>
      <c r="N2" s="82"/>
      <c r="O2" s="82"/>
      <c r="P2" s="82"/>
    </row>
    <row r="3" spans="1:36" ht="76.5" customHeight="1" thickBot="1">
      <c r="A3" s="7"/>
      <c r="B3" s="83" t="s">
        <v>0</v>
      </c>
      <c r="C3" s="83" t="s">
        <v>1</v>
      </c>
      <c r="D3" s="80" t="s">
        <v>40</v>
      </c>
      <c r="E3" s="80"/>
      <c r="F3" s="80"/>
      <c r="G3" s="80"/>
      <c r="H3" s="94" t="s">
        <v>37</v>
      </c>
      <c r="I3" s="96"/>
      <c r="J3" s="96"/>
      <c r="K3" s="96"/>
      <c r="L3" s="96"/>
      <c r="M3" s="95"/>
      <c r="N3" s="94" t="s">
        <v>41</v>
      </c>
      <c r="O3" s="95"/>
      <c r="P3" s="86" t="s">
        <v>2</v>
      </c>
    </row>
    <row r="4" spans="1:36" ht="384.5" customHeight="1" thickBot="1">
      <c r="A4" s="8"/>
      <c r="B4" s="84"/>
      <c r="C4" s="84"/>
      <c r="D4" s="78" t="s">
        <v>34</v>
      </c>
      <c r="E4" s="79"/>
      <c r="F4" s="78" t="s">
        <v>36</v>
      </c>
      <c r="G4" s="79"/>
      <c r="H4" s="88" t="s">
        <v>38</v>
      </c>
      <c r="I4" s="88"/>
      <c r="J4" s="89" t="s">
        <v>39</v>
      </c>
      <c r="K4" s="90"/>
      <c r="L4" s="91" t="s">
        <v>44</v>
      </c>
      <c r="M4" s="92"/>
      <c r="N4" s="93" t="s">
        <v>42</v>
      </c>
      <c r="O4" s="92"/>
      <c r="P4" s="87"/>
      <c r="T4" s="9"/>
    </row>
    <row r="5" spans="1:36" ht="78" customHeight="1" thickBot="1">
      <c r="A5" s="8"/>
      <c r="B5" s="85"/>
      <c r="C5" s="85"/>
      <c r="D5" s="10" t="s">
        <v>33</v>
      </c>
      <c r="E5" s="10" t="s">
        <v>3</v>
      </c>
      <c r="F5" s="10" t="s">
        <v>35</v>
      </c>
      <c r="G5" s="10" t="s">
        <v>3</v>
      </c>
      <c r="H5" s="10" t="s">
        <v>35</v>
      </c>
      <c r="I5" s="10" t="s">
        <v>3</v>
      </c>
      <c r="J5" s="71" t="s">
        <v>35</v>
      </c>
      <c r="K5" s="52" t="s">
        <v>3</v>
      </c>
      <c r="L5" s="72" t="s">
        <v>45</v>
      </c>
      <c r="M5" s="50" t="s">
        <v>3</v>
      </c>
      <c r="N5" s="72" t="s">
        <v>43</v>
      </c>
      <c r="O5" s="10" t="s">
        <v>3</v>
      </c>
      <c r="P5" s="87"/>
      <c r="T5" s="9"/>
    </row>
    <row r="6" spans="1:36" ht="12" customHeight="1" thickBot="1">
      <c r="A6" s="11"/>
      <c r="B6" s="12">
        <v>1</v>
      </c>
      <c r="C6" s="13">
        <v>2</v>
      </c>
      <c r="D6" s="14">
        <v>3</v>
      </c>
      <c r="E6" s="15">
        <v>4</v>
      </c>
      <c r="F6" s="14">
        <v>5</v>
      </c>
      <c r="G6" s="16">
        <v>6</v>
      </c>
      <c r="H6" s="14">
        <v>7</v>
      </c>
      <c r="I6" s="15">
        <v>8</v>
      </c>
      <c r="J6" s="14">
        <v>9</v>
      </c>
      <c r="K6" s="16">
        <v>10</v>
      </c>
      <c r="L6" s="51">
        <v>11</v>
      </c>
      <c r="M6" s="15">
        <v>12</v>
      </c>
      <c r="N6" s="14">
        <v>13</v>
      </c>
      <c r="O6" s="16">
        <v>14</v>
      </c>
      <c r="P6" s="51">
        <v>15</v>
      </c>
    </row>
    <row r="7" spans="1:36" ht="18" customHeight="1" thickBot="1">
      <c r="A7" s="17"/>
      <c r="B7" s="18">
        <v>1</v>
      </c>
      <c r="C7" s="61" t="s">
        <v>4</v>
      </c>
      <c r="D7" s="19">
        <v>0</v>
      </c>
      <c r="E7" s="20">
        <f>D7*7285</f>
        <v>0</v>
      </c>
      <c r="F7" s="19">
        <v>145</v>
      </c>
      <c r="G7" s="21">
        <f>F7*14570</f>
        <v>2112650</v>
      </c>
      <c r="H7" s="19">
        <v>0</v>
      </c>
      <c r="I7" s="20">
        <f>H7*1275</f>
        <v>0</v>
      </c>
      <c r="J7" s="19">
        <v>80</v>
      </c>
      <c r="K7" s="21">
        <f>J7*2550</f>
        <v>204000</v>
      </c>
      <c r="L7" s="19">
        <v>0</v>
      </c>
      <c r="M7" s="20">
        <f>L7*7647</f>
        <v>0</v>
      </c>
      <c r="N7" s="19">
        <v>0</v>
      </c>
      <c r="O7" s="21">
        <f>N7*107500</f>
        <v>0</v>
      </c>
      <c r="P7" s="44">
        <f t="shared" ref="P7:P32" si="0">E7+G7+I7+K7+M7+O7</f>
        <v>2316650</v>
      </c>
      <c r="Q7" s="22"/>
      <c r="R7" s="22"/>
      <c r="S7" s="22"/>
      <c r="T7" s="22"/>
      <c r="U7" s="22"/>
      <c r="V7" s="22"/>
      <c r="W7" s="22"/>
      <c r="X7" s="22"/>
      <c r="Y7" s="22"/>
      <c r="Z7" s="22"/>
      <c r="AA7" s="22"/>
      <c r="AB7" s="22"/>
      <c r="AC7" s="22"/>
      <c r="AD7" s="22"/>
      <c r="AE7" s="22"/>
      <c r="AF7" s="22"/>
      <c r="AG7" s="22"/>
      <c r="AH7" s="22"/>
      <c r="AI7" s="22"/>
      <c r="AJ7" s="22"/>
    </row>
    <row r="8" spans="1:36" ht="18" customHeight="1">
      <c r="A8" s="17"/>
      <c r="B8" s="56">
        <v>2</v>
      </c>
      <c r="C8" s="62" t="s">
        <v>5</v>
      </c>
      <c r="D8" s="47">
        <v>0</v>
      </c>
      <c r="E8" s="20">
        <f t="shared" ref="E8:E31" si="1">D8*7285</f>
        <v>0</v>
      </c>
      <c r="F8" s="19">
        <v>0</v>
      </c>
      <c r="G8" s="21">
        <f t="shared" ref="G8:G31" si="2">F8*14570</f>
        <v>0</v>
      </c>
      <c r="H8" s="19">
        <v>144</v>
      </c>
      <c r="I8" s="20">
        <f t="shared" ref="I8:I31" si="3">H8*1275</f>
        <v>183600</v>
      </c>
      <c r="J8" s="19">
        <v>0</v>
      </c>
      <c r="K8" s="21">
        <f t="shared" ref="K8:K31" si="4">J8*2550</f>
        <v>0</v>
      </c>
      <c r="L8" s="68">
        <v>0</v>
      </c>
      <c r="M8" s="20">
        <f t="shared" ref="M8:M32" si="5">L8*7647</f>
        <v>0</v>
      </c>
      <c r="N8" s="19">
        <v>0</v>
      </c>
      <c r="O8" s="21">
        <f t="shared" ref="O8:O32" si="6">N8*107500</f>
        <v>0</v>
      </c>
      <c r="P8" s="45">
        <f t="shared" si="0"/>
        <v>183600</v>
      </c>
      <c r="Q8" s="22"/>
      <c r="R8" s="22"/>
      <c r="S8" s="22"/>
      <c r="T8" s="22"/>
      <c r="U8" s="22"/>
      <c r="V8" s="22"/>
      <c r="W8" s="22"/>
      <c r="X8" s="22"/>
      <c r="Y8" s="22"/>
      <c r="Z8" s="22"/>
      <c r="AA8" s="22"/>
      <c r="AB8" s="22"/>
      <c r="AC8" s="22"/>
      <c r="AD8" s="22"/>
      <c r="AE8" s="22"/>
      <c r="AF8" s="22"/>
      <c r="AG8" s="22"/>
      <c r="AH8" s="22"/>
      <c r="AI8" s="22"/>
      <c r="AJ8" s="22"/>
    </row>
    <row r="9" spans="1:36" ht="18" customHeight="1">
      <c r="A9" s="17"/>
      <c r="B9" s="57">
        <v>3</v>
      </c>
      <c r="C9" s="63" t="s">
        <v>6</v>
      </c>
      <c r="D9" s="47">
        <v>0</v>
      </c>
      <c r="E9" s="20">
        <f t="shared" si="1"/>
        <v>0</v>
      </c>
      <c r="F9" s="19">
        <v>0</v>
      </c>
      <c r="G9" s="21">
        <f t="shared" si="2"/>
        <v>0</v>
      </c>
      <c r="H9" s="19">
        <v>0</v>
      </c>
      <c r="I9" s="20">
        <f t="shared" si="3"/>
        <v>0</v>
      </c>
      <c r="J9" s="19">
        <v>1715</v>
      </c>
      <c r="K9" s="21">
        <f t="shared" si="4"/>
        <v>4373250</v>
      </c>
      <c r="L9" s="68">
        <v>0</v>
      </c>
      <c r="M9" s="20">
        <f t="shared" si="5"/>
        <v>0</v>
      </c>
      <c r="N9" s="19">
        <v>0</v>
      </c>
      <c r="O9" s="21">
        <f t="shared" si="6"/>
        <v>0</v>
      </c>
      <c r="P9" s="45">
        <f t="shared" si="0"/>
        <v>4373250</v>
      </c>
      <c r="Q9" s="22"/>
      <c r="R9" s="22"/>
      <c r="S9" s="22"/>
      <c r="U9" s="22"/>
      <c r="V9" s="22"/>
      <c r="W9" s="22"/>
      <c r="X9" s="22"/>
      <c r="Y9" s="22"/>
      <c r="Z9" s="22"/>
      <c r="AA9" s="22"/>
      <c r="AB9" s="22"/>
      <c r="AC9" s="22"/>
      <c r="AD9" s="22"/>
      <c r="AE9" s="22"/>
      <c r="AF9" s="22"/>
      <c r="AG9" s="22"/>
      <c r="AH9" s="22"/>
      <c r="AI9" s="22"/>
      <c r="AJ9" s="22"/>
    </row>
    <row r="10" spans="1:36" ht="18" customHeight="1">
      <c r="A10" s="17"/>
      <c r="B10" s="56">
        <v>4</v>
      </c>
      <c r="C10" s="63" t="s">
        <v>7</v>
      </c>
      <c r="D10" s="47">
        <v>91</v>
      </c>
      <c r="E10" s="20">
        <f t="shared" si="1"/>
        <v>662935</v>
      </c>
      <c r="F10" s="19">
        <v>36</v>
      </c>
      <c r="G10" s="21">
        <f t="shared" si="2"/>
        <v>524520</v>
      </c>
      <c r="H10" s="19">
        <v>0</v>
      </c>
      <c r="I10" s="20">
        <f t="shared" si="3"/>
        <v>0</v>
      </c>
      <c r="J10" s="19">
        <v>1530</v>
      </c>
      <c r="K10" s="21">
        <f t="shared" si="4"/>
        <v>3901500</v>
      </c>
      <c r="L10" s="68">
        <v>0</v>
      </c>
      <c r="M10" s="20">
        <f t="shared" si="5"/>
        <v>0</v>
      </c>
      <c r="N10" s="19">
        <v>0</v>
      </c>
      <c r="O10" s="21">
        <f t="shared" si="6"/>
        <v>0</v>
      </c>
      <c r="P10" s="45">
        <f t="shared" si="0"/>
        <v>5088955</v>
      </c>
      <c r="Q10" s="22"/>
      <c r="R10" s="22"/>
      <c r="S10" s="22"/>
      <c r="T10" s="22"/>
      <c r="U10" s="22"/>
      <c r="V10" s="22"/>
      <c r="W10" s="22"/>
      <c r="X10" s="22"/>
      <c r="Y10" s="22"/>
      <c r="Z10" s="22"/>
      <c r="AA10" s="22"/>
      <c r="AB10" s="22"/>
      <c r="AC10" s="22"/>
      <c r="AD10" s="22"/>
      <c r="AE10" s="22"/>
      <c r="AF10" s="22"/>
      <c r="AG10" s="22"/>
      <c r="AH10" s="22"/>
      <c r="AI10" s="22"/>
      <c r="AJ10" s="22"/>
    </row>
    <row r="11" spans="1:36" ht="18" customHeight="1">
      <c r="A11" s="17"/>
      <c r="B11" s="57">
        <v>5</v>
      </c>
      <c r="C11" s="63" t="s">
        <v>8</v>
      </c>
      <c r="D11" s="47">
        <v>0</v>
      </c>
      <c r="E11" s="20">
        <f t="shared" si="1"/>
        <v>0</v>
      </c>
      <c r="F11" s="19">
        <v>52</v>
      </c>
      <c r="G11" s="21">
        <f t="shared" si="2"/>
        <v>757640</v>
      </c>
      <c r="H11" s="19">
        <v>0</v>
      </c>
      <c r="I11" s="20">
        <f t="shared" si="3"/>
        <v>0</v>
      </c>
      <c r="J11" s="19">
        <v>297</v>
      </c>
      <c r="K11" s="21">
        <f t="shared" si="4"/>
        <v>757350</v>
      </c>
      <c r="L11" s="68">
        <v>0</v>
      </c>
      <c r="M11" s="20">
        <f t="shared" si="5"/>
        <v>0</v>
      </c>
      <c r="N11" s="19">
        <v>0</v>
      </c>
      <c r="O11" s="21">
        <f t="shared" si="6"/>
        <v>0</v>
      </c>
      <c r="P11" s="45">
        <f t="shared" si="0"/>
        <v>1514990</v>
      </c>
      <c r="Q11" s="22"/>
      <c r="R11" s="22"/>
      <c r="S11" s="22"/>
      <c r="T11" s="23"/>
      <c r="U11" s="22"/>
      <c r="V11" s="22"/>
      <c r="W11" s="22"/>
      <c r="X11" s="22"/>
      <c r="Y11" s="22"/>
      <c r="Z11" s="22"/>
      <c r="AA11" s="22"/>
      <c r="AB11" s="22"/>
      <c r="AC11" s="22"/>
      <c r="AD11" s="22"/>
      <c r="AE11" s="22"/>
      <c r="AF11" s="22"/>
      <c r="AG11" s="22"/>
      <c r="AH11" s="22"/>
      <c r="AI11" s="22"/>
      <c r="AJ11" s="22"/>
    </row>
    <row r="12" spans="1:36" ht="18" customHeight="1">
      <c r="A12" s="1"/>
      <c r="B12" s="54">
        <v>6</v>
      </c>
      <c r="C12" s="64" t="s">
        <v>9</v>
      </c>
      <c r="D12" s="47">
        <v>0</v>
      </c>
      <c r="E12" s="20">
        <f t="shared" si="1"/>
        <v>0</v>
      </c>
      <c r="F12" s="19">
        <v>80</v>
      </c>
      <c r="G12" s="21">
        <f t="shared" si="2"/>
        <v>1165600</v>
      </c>
      <c r="H12" s="19">
        <v>0</v>
      </c>
      <c r="I12" s="20">
        <f t="shared" si="3"/>
        <v>0</v>
      </c>
      <c r="J12" s="19">
        <v>164</v>
      </c>
      <c r="K12" s="21">
        <f t="shared" si="4"/>
        <v>418200</v>
      </c>
      <c r="L12" s="68">
        <v>0</v>
      </c>
      <c r="M12" s="20">
        <f t="shared" si="5"/>
        <v>0</v>
      </c>
      <c r="N12" s="19">
        <v>0</v>
      </c>
      <c r="O12" s="21">
        <f t="shared" si="6"/>
        <v>0</v>
      </c>
      <c r="P12" s="45">
        <f t="shared" si="0"/>
        <v>1583800</v>
      </c>
      <c r="T12" s="23"/>
    </row>
    <row r="13" spans="1:36" ht="18" customHeight="1">
      <c r="A13" s="17"/>
      <c r="B13" s="57">
        <v>7</v>
      </c>
      <c r="C13" s="63" t="s">
        <v>10</v>
      </c>
      <c r="D13" s="47">
        <v>0</v>
      </c>
      <c r="E13" s="20">
        <f t="shared" si="1"/>
        <v>0</v>
      </c>
      <c r="F13" s="19">
        <v>0</v>
      </c>
      <c r="G13" s="21">
        <f t="shared" si="2"/>
        <v>0</v>
      </c>
      <c r="H13" s="19">
        <v>0</v>
      </c>
      <c r="I13" s="20">
        <f t="shared" si="3"/>
        <v>0</v>
      </c>
      <c r="J13" s="19">
        <v>40</v>
      </c>
      <c r="K13" s="21">
        <f t="shared" si="4"/>
        <v>102000</v>
      </c>
      <c r="L13" s="68">
        <v>0</v>
      </c>
      <c r="M13" s="20">
        <f t="shared" si="5"/>
        <v>0</v>
      </c>
      <c r="N13" s="19">
        <v>0</v>
      </c>
      <c r="O13" s="21">
        <f t="shared" si="6"/>
        <v>0</v>
      </c>
      <c r="P13" s="45">
        <f t="shared" si="0"/>
        <v>102000</v>
      </c>
      <c r="Q13" s="22"/>
      <c r="R13" s="22"/>
      <c r="S13" s="22"/>
      <c r="T13" s="23"/>
      <c r="U13" s="22"/>
      <c r="V13" s="22"/>
      <c r="W13" s="22"/>
      <c r="X13" s="22"/>
      <c r="Y13" s="22"/>
      <c r="Z13" s="22"/>
      <c r="AA13" s="22"/>
      <c r="AB13" s="22"/>
      <c r="AC13" s="22"/>
      <c r="AD13" s="22"/>
      <c r="AE13" s="22"/>
      <c r="AF13" s="22"/>
      <c r="AG13" s="22"/>
      <c r="AH13" s="22"/>
      <c r="AI13" s="22"/>
      <c r="AJ13" s="22"/>
    </row>
    <row r="14" spans="1:36" ht="21.75" customHeight="1">
      <c r="A14" s="17"/>
      <c r="B14" s="56">
        <v>8</v>
      </c>
      <c r="C14" s="63" t="s">
        <v>11</v>
      </c>
      <c r="D14" s="47">
        <v>0</v>
      </c>
      <c r="E14" s="20">
        <f t="shared" si="1"/>
        <v>0</v>
      </c>
      <c r="F14" s="19">
        <v>0</v>
      </c>
      <c r="G14" s="21">
        <f t="shared" si="2"/>
        <v>0</v>
      </c>
      <c r="H14" s="19">
        <v>0</v>
      </c>
      <c r="I14" s="20">
        <f t="shared" si="3"/>
        <v>0</v>
      </c>
      <c r="J14" s="19">
        <v>0</v>
      </c>
      <c r="K14" s="21">
        <f t="shared" si="4"/>
        <v>0</v>
      </c>
      <c r="L14" s="68">
        <v>0</v>
      </c>
      <c r="M14" s="20">
        <f t="shared" si="5"/>
        <v>0</v>
      </c>
      <c r="N14" s="19">
        <v>0</v>
      </c>
      <c r="O14" s="21">
        <f t="shared" si="6"/>
        <v>0</v>
      </c>
      <c r="P14" s="45">
        <f t="shared" si="0"/>
        <v>0</v>
      </c>
      <c r="Q14" s="22"/>
      <c r="R14" s="22"/>
      <c r="S14" s="22"/>
      <c r="T14" s="22"/>
      <c r="U14" s="22"/>
      <c r="V14" s="22"/>
      <c r="W14" s="22"/>
      <c r="X14" s="22"/>
      <c r="Y14" s="22"/>
      <c r="Z14" s="22"/>
      <c r="AA14" s="22"/>
      <c r="AB14" s="22"/>
      <c r="AC14" s="22"/>
      <c r="AD14" s="22"/>
      <c r="AE14" s="22"/>
      <c r="AF14" s="22"/>
      <c r="AG14" s="22"/>
      <c r="AH14" s="22"/>
      <c r="AI14" s="22"/>
      <c r="AJ14" s="22"/>
    </row>
    <row r="15" spans="1:36" ht="18" customHeight="1">
      <c r="A15" s="1"/>
      <c r="B15" s="58">
        <v>9</v>
      </c>
      <c r="C15" s="64" t="s">
        <v>12</v>
      </c>
      <c r="D15" s="47">
        <v>0</v>
      </c>
      <c r="E15" s="20">
        <f t="shared" si="1"/>
        <v>0</v>
      </c>
      <c r="F15" s="19">
        <v>0</v>
      </c>
      <c r="G15" s="21">
        <f t="shared" si="2"/>
        <v>0</v>
      </c>
      <c r="H15" s="19">
        <v>0</v>
      </c>
      <c r="I15" s="20">
        <f t="shared" si="3"/>
        <v>0</v>
      </c>
      <c r="J15" s="19">
        <v>264</v>
      </c>
      <c r="K15" s="21">
        <f t="shared" si="4"/>
        <v>673200</v>
      </c>
      <c r="L15" s="68">
        <v>0</v>
      </c>
      <c r="M15" s="20">
        <f t="shared" si="5"/>
        <v>0</v>
      </c>
      <c r="N15" s="19">
        <v>1</v>
      </c>
      <c r="O15" s="21">
        <f t="shared" si="6"/>
        <v>107500</v>
      </c>
      <c r="P15" s="45">
        <f t="shared" si="0"/>
        <v>780700</v>
      </c>
    </row>
    <row r="16" spans="1:36" ht="18" customHeight="1">
      <c r="A16" s="17"/>
      <c r="B16" s="56">
        <v>10</v>
      </c>
      <c r="C16" s="63" t="s">
        <v>13</v>
      </c>
      <c r="D16" s="47">
        <v>0</v>
      </c>
      <c r="E16" s="20">
        <f t="shared" si="1"/>
        <v>0</v>
      </c>
      <c r="F16" s="19">
        <v>0</v>
      </c>
      <c r="G16" s="21">
        <f t="shared" si="2"/>
        <v>0</v>
      </c>
      <c r="H16" s="19">
        <v>0</v>
      </c>
      <c r="I16" s="20">
        <f t="shared" si="3"/>
        <v>0</v>
      </c>
      <c r="J16" s="19">
        <v>0</v>
      </c>
      <c r="K16" s="21">
        <f t="shared" si="4"/>
        <v>0</v>
      </c>
      <c r="L16" s="68">
        <v>0</v>
      </c>
      <c r="M16" s="20">
        <f t="shared" si="5"/>
        <v>0</v>
      </c>
      <c r="N16" s="19">
        <v>0</v>
      </c>
      <c r="O16" s="21">
        <f t="shared" si="6"/>
        <v>0</v>
      </c>
      <c r="P16" s="45">
        <f t="shared" si="0"/>
        <v>0</v>
      </c>
      <c r="Q16" s="22"/>
      <c r="R16" s="22"/>
      <c r="S16" s="22"/>
      <c r="T16" s="22"/>
      <c r="U16" s="22"/>
      <c r="V16" s="22"/>
      <c r="W16" s="22"/>
      <c r="X16" s="22"/>
      <c r="Y16" s="22"/>
      <c r="Z16" s="22"/>
      <c r="AA16" s="22"/>
      <c r="AB16" s="22"/>
      <c r="AC16" s="22"/>
      <c r="AD16" s="22"/>
      <c r="AE16" s="22"/>
      <c r="AF16" s="22"/>
      <c r="AG16" s="22"/>
      <c r="AH16" s="22"/>
      <c r="AI16" s="22"/>
      <c r="AJ16" s="22"/>
    </row>
    <row r="17" spans="1:36" ht="18" customHeight="1">
      <c r="A17" s="24"/>
      <c r="B17" s="59">
        <v>11</v>
      </c>
      <c r="C17" s="65" t="s">
        <v>14</v>
      </c>
      <c r="D17" s="47">
        <v>161</v>
      </c>
      <c r="E17" s="20">
        <f t="shared" si="1"/>
        <v>1172885</v>
      </c>
      <c r="F17" s="19">
        <v>87</v>
      </c>
      <c r="G17" s="21">
        <f t="shared" si="2"/>
        <v>1267590</v>
      </c>
      <c r="H17" s="19">
        <v>173</v>
      </c>
      <c r="I17" s="20">
        <f t="shared" si="3"/>
        <v>220575</v>
      </c>
      <c r="J17" s="19">
        <v>238</v>
      </c>
      <c r="K17" s="21">
        <f t="shared" si="4"/>
        <v>606900</v>
      </c>
      <c r="L17" s="68">
        <v>0</v>
      </c>
      <c r="M17" s="20">
        <f t="shared" si="5"/>
        <v>0</v>
      </c>
      <c r="N17" s="19">
        <v>0</v>
      </c>
      <c r="O17" s="21">
        <f t="shared" si="6"/>
        <v>0</v>
      </c>
      <c r="P17" s="45">
        <f t="shared" si="0"/>
        <v>3267950</v>
      </c>
      <c r="Q17" s="25"/>
      <c r="R17" s="25"/>
      <c r="S17" s="25"/>
      <c r="T17" s="25"/>
      <c r="U17" s="25"/>
      <c r="V17" s="25"/>
      <c r="W17" s="25"/>
      <c r="X17" s="25"/>
      <c r="Y17" s="25"/>
      <c r="Z17" s="25"/>
      <c r="AA17" s="25"/>
      <c r="AB17" s="25"/>
      <c r="AC17" s="25"/>
      <c r="AD17" s="25"/>
      <c r="AE17" s="25"/>
      <c r="AF17" s="25"/>
      <c r="AG17" s="25"/>
      <c r="AH17" s="25"/>
      <c r="AI17" s="25"/>
      <c r="AJ17" s="25"/>
    </row>
    <row r="18" spans="1:36" ht="18" customHeight="1">
      <c r="A18" s="17"/>
      <c r="B18" s="56">
        <v>12</v>
      </c>
      <c r="C18" s="63" t="s">
        <v>15</v>
      </c>
      <c r="D18" s="47">
        <v>0</v>
      </c>
      <c r="E18" s="20">
        <f t="shared" si="1"/>
        <v>0</v>
      </c>
      <c r="F18" s="19">
        <v>378</v>
      </c>
      <c r="G18" s="21">
        <f t="shared" si="2"/>
        <v>5507460</v>
      </c>
      <c r="H18" s="19">
        <v>0</v>
      </c>
      <c r="I18" s="20">
        <f t="shared" si="3"/>
        <v>0</v>
      </c>
      <c r="J18" s="19">
        <v>1121</v>
      </c>
      <c r="K18" s="21">
        <f t="shared" si="4"/>
        <v>2858550</v>
      </c>
      <c r="L18" s="68">
        <v>0</v>
      </c>
      <c r="M18" s="20">
        <f t="shared" si="5"/>
        <v>0</v>
      </c>
      <c r="N18" s="19">
        <v>0</v>
      </c>
      <c r="O18" s="21">
        <f t="shared" si="6"/>
        <v>0</v>
      </c>
      <c r="P18" s="45">
        <f t="shared" si="0"/>
        <v>8366010</v>
      </c>
      <c r="Q18" s="22"/>
      <c r="R18" s="22"/>
      <c r="S18" s="22"/>
      <c r="T18" s="22"/>
      <c r="U18" s="22"/>
      <c r="V18" s="22"/>
      <c r="W18" s="22"/>
      <c r="X18" s="22"/>
      <c r="Y18" s="22"/>
      <c r="Z18" s="22"/>
      <c r="AA18" s="22"/>
      <c r="AB18" s="22"/>
      <c r="AC18" s="22"/>
      <c r="AD18" s="22"/>
      <c r="AE18" s="22"/>
      <c r="AF18" s="22"/>
      <c r="AG18" s="22"/>
      <c r="AH18" s="22"/>
      <c r="AI18" s="22"/>
      <c r="AJ18" s="22"/>
    </row>
    <row r="19" spans="1:36" ht="18" customHeight="1">
      <c r="A19" s="17"/>
      <c r="B19" s="57">
        <v>13</v>
      </c>
      <c r="C19" s="63" t="s">
        <v>16</v>
      </c>
      <c r="D19" s="47">
        <v>0</v>
      </c>
      <c r="E19" s="20">
        <f t="shared" si="1"/>
        <v>0</v>
      </c>
      <c r="F19" s="19">
        <v>51</v>
      </c>
      <c r="G19" s="21">
        <f t="shared" si="2"/>
        <v>743070</v>
      </c>
      <c r="H19" s="19">
        <v>0</v>
      </c>
      <c r="I19" s="20">
        <f t="shared" si="3"/>
        <v>0</v>
      </c>
      <c r="J19" s="19">
        <v>0</v>
      </c>
      <c r="K19" s="21">
        <f t="shared" si="4"/>
        <v>0</v>
      </c>
      <c r="L19" s="68">
        <v>0</v>
      </c>
      <c r="M19" s="20">
        <f t="shared" si="5"/>
        <v>0</v>
      </c>
      <c r="N19" s="19">
        <v>0</v>
      </c>
      <c r="O19" s="21">
        <f t="shared" si="6"/>
        <v>0</v>
      </c>
      <c r="P19" s="45">
        <f t="shared" si="0"/>
        <v>743070</v>
      </c>
      <c r="Q19" s="22"/>
      <c r="R19" s="22"/>
      <c r="S19" s="22"/>
      <c r="T19" s="22"/>
      <c r="U19" s="22"/>
      <c r="V19" s="22"/>
      <c r="W19" s="22"/>
      <c r="X19" s="22"/>
      <c r="Y19" s="22"/>
      <c r="Z19" s="22"/>
      <c r="AA19" s="22"/>
      <c r="AB19" s="22"/>
      <c r="AC19" s="22"/>
      <c r="AD19" s="22"/>
      <c r="AE19" s="22"/>
      <c r="AF19" s="22"/>
      <c r="AG19" s="22"/>
      <c r="AH19" s="22"/>
      <c r="AI19" s="22"/>
      <c r="AJ19" s="22"/>
    </row>
    <row r="20" spans="1:36" ht="18" customHeight="1">
      <c r="A20" s="17"/>
      <c r="B20" s="56">
        <v>14</v>
      </c>
      <c r="C20" s="63" t="s">
        <v>17</v>
      </c>
      <c r="D20" s="47">
        <v>0</v>
      </c>
      <c r="E20" s="20">
        <f t="shared" si="1"/>
        <v>0</v>
      </c>
      <c r="F20" s="19">
        <v>0</v>
      </c>
      <c r="G20" s="21">
        <f t="shared" si="2"/>
        <v>0</v>
      </c>
      <c r="H20" s="19">
        <v>0</v>
      </c>
      <c r="I20" s="20">
        <f t="shared" si="3"/>
        <v>0</v>
      </c>
      <c r="J20" s="19">
        <v>0</v>
      </c>
      <c r="K20" s="21">
        <f t="shared" si="4"/>
        <v>0</v>
      </c>
      <c r="L20" s="68">
        <v>0</v>
      </c>
      <c r="M20" s="20">
        <f t="shared" si="5"/>
        <v>0</v>
      </c>
      <c r="N20" s="19">
        <v>0</v>
      </c>
      <c r="O20" s="21">
        <f t="shared" si="6"/>
        <v>0</v>
      </c>
      <c r="P20" s="45">
        <f t="shared" si="0"/>
        <v>0</v>
      </c>
      <c r="Q20" s="22"/>
      <c r="R20" s="22"/>
      <c r="S20" s="22"/>
      <c r="T20" s="22"/>
      <c r="U20" s="22"/>
      <c r="V20" s="22"/>
      <c r="W20" s="22"/>
      <c r="X20" s="22"/>
      <c r="Y20" s="22"/>
      <c r="Z20" s="22"/>
      <c r="AA20" s="22"/>
      <c r="AB20" s="22"/>
      <c r="AC20" s="22"/>
      <c r="AD20" s="22"/>
      <c r="AE20" s="22"/>
      <c r="AF20" s="22"/>
      <c r="AG20" s="22"/>
      <c r="AH20" s="22"/>
      <c r="AI20" s="22"/>
      <c r="AJ20" s="22"/>
    </row>
    <row r="21" spans="1:36" ht="18" customHeight="1">
      <c r="A21" s="17"/>
      <c r="B21" s="57">
        <v>15</v>
      </c>
      <c r="C21" s="63" t="s">
        <v>18</v>
      </c>
      <c r="D21" s="47">
        <v>0</v>
      </c>
      <c r="E21" s="20">
        <f t="shared" si="1"/>
        <v>0</v>
      </c>
      <c r="F21" s="19">
        <v>10</v>
      </c>
      <c r="G21" s="21">
        <f t="shared" si="2"/>
        <v>145700</v>
      </c>
      <c r="H21" s="19">
        <v>0</v>
      </c>
      <c r="I21" s="20">
        <f t="shared" si="3"/>
        <v>0</v>
      </c>
      <c r="J21" s="19">
        <v>264</v>
      </c>
      <c r="K21" s="21">
        <f t="shared" si="4"/>
        <v>673200</v>
      </c>
      <c r="L21" s="68">
        <v>0</v>
      </c>
      <c r="M21" s="20">
        <f t="shared" si="5"/>
        <v>0</v>
      </c>
      <c r="N21" s="19">
        <v>0</v>
      </c>
      <c r="O21" s="21">
        <f t="shared" si="6"/>
        <v>0</v>
      </c>
      <c r="P21" s="45">
        <f t="shared" si="0"/>
        <v>818900</v>
      </c>
      <c r="Q21" s="22"/>
      <c r="R21" s="22"/>
      <c r="S21" s="22"/>
      <c r="T21" s="22"/>
      <c r="U21" s="22"/>
      <c r="V21" s="22"/>
      <c r="W21" s="22"/>
      <c r="X21" s="22"/>
      <c r="Y21" s="22"/>
      <c r="Z21" s="22"/>
      <c r="AA21" s="22"/>
      <c r="AB21" s="22"/>
      <c r="AC21" s="22"/>
      <c r="AD21" s="22"/>
      <c r="AE21" s="22"/>
      <c r="AF21" s="22"/>
      <c r="AG21" s="22"/>
      <c r="AH21" s="22"/>
      <c r="AI21" s="22"/>
      <c r="AJ21" s="22"/>
    </row>
    <row r="22" spans="1:36" ht="18" customHeight="1">
      <c r="A22" s="17"/>
      <c r="B22" s="56">
        <v>16</v>
      </c>
      <c r="C22" s="63" t="s">
        <v>19</v>
      </c>
      <c r="D22" s="47">
        <v>0</v>
      </c>
      <c r="E22" s="20">
        <f t="shared" si="1"/>
        <v>0</v>
      </c>
      <c r="F22" s="19">
        <v>113</v>
      </c>
      <c r="G22" s="21">
        <f t="shared" si="2"/>
        <v>1646410</v>
      </c>
      <c r="H22" s="19">
        <v>0</v>
      </c>
      <c r="I22" s="20">
        <f t="shared" si="3"/>
        <v>0</v>
      </c>
      <c r="J22" s="19">
        <v>687</v>
      </c>
      <c r="K22" s="21">
        <f t="shared" si="4"/>
        <v>1751850</v>
      </c>
      <c r="L22" s="68">
        <v>0</v>
      </c>
      <c r="M22" s="20">
        <f t="shared" si="5"/>
        <v>0</v>
      </c>
      <c r="N22" s="19">
        <v>0</v>
      </c>
      <c r="O22" s="21">
        <f t="shared" si="6"/>
        <v>0</v>
      </c>
      <c r="P22" s="45">
        <f t="shared" si="0"/>
        <v>3398260</v>
      </c>
      <c r="Q22" s="22"/>
      <c r="R22" s="22"/>
      <c r="S22" s="22"/>
      <c r="T22" s="22"/>
      <c r="U22" s="22"/>
      <c r="V22" s="22"/>
      <c r="W22" s="22"/>
      <c r="X22" s="22"/>
      <c r="Y22" s="22"/>
      <c r="Z22" s="22"/>
      <c r="AA22" s="22"/>
      <c r="AB22" s="22"/>
      <c r="AC22" s="22"/>
      <c r="AD22" s="22"/>
      <c r="AE22" s="22"/>
      <c r="AF22" s="22"/>
      <c r="AG22" s="22"/>
      <c r="AH22" s="22"/>
      <c r="AI22" s="22"/>
      <c r="AJ22" s="22"/>
    </row>
    <row r="23" spans="1:36" ht="18" customHeight="1">
      <c r="A23" s="17"/>
      <c r="B23" s="57">
        <v>17</v>
      </c>
      <c r="C23" s="63" t="s">
        <v>20</v>
      </c>
      <c r="D23" s="47">
        <v>0</v>
      </c>
      <c r="E23" s="20">
        <f t="shared" si="1"/>
        <v>0</v>
      </c>
      <c r="F23" s="19">
        <v>218</v>
      </c>
      <c r="G23" s="21">
        <f t="shared" si="2"/>
        <v>3176260</v>
      </c>
      <c r="H23" s="19">
        <v>0</v>
      </c>
      <c r="I23" s="20">
        <f t="shared" si="3"/>
        <v>0</v>
      </c>
      <c r="J23" s="19">
        <v>214</v>
      </c>
      <c r="K23" s="21">
        <f t="shared" si="4"/>
        <v>545700</v>
      </c>
      <c r="L23" s="68">
        <v>14</v>
      </c>
      <c r="M23" s="20">
        <f t="shared" si="5"/>
        <v>107058</v>
      </c>
      <c r="N23" s="19">
        <v>0</v>
      </c>
      <c r="O23" s="21">
        <f t="shared" si="6"/>
        <v>0</v>
      </c>
      <c r="P23" s="45">
        <f t="shared" si="0"/>
        <v>3829018</v>
      </c>
      <c r="Q23" s="22"/>
      <c r="R23" s="22"/>
      <c r="S23" s="22"/>
      <c r="T23" s="22"/>
      <c r="U23" s="22"/>
      <c r="V23" s="22"/>
      <c r="W23" s="22"/>
      <c r="X23" s="22"/>
      <c r="Y23" s="22"/>
      <c r="Z23" s="22"/>
      <c r="AA23" s="22"/>
      <c r="AB23" s="22"/>
      <c r="AC23" s="22"/>
      <c r="AD23" s="22"/>
      <c r="AE23" s="22"/>
      <c r="AF23" s="22"/>
      <c r="AG23" s="22"/>
      <c r="AH23" s="22"/>
      <c r="AI23" s="22"/>
      <c r="AJ23" s="22"/>
    </row>
    <row r="24" spans="1:36" ht="18" customHeight="1">
      <c r="A24" s="1"/>
      <c r="B24" s="54">
        <v>18</v>
      </c>
      <c r="C24" s="64" t="s">
        <v>21</v>
      </c>
      <c r="D24" s="47">
        <v>33</v>
      </c>
      <c r="E24" s="20">
        <f t="shared" si="1"/>
        <v>240405</v>
      </c>
      <c r="F24" s="19">
        <v>152</v>
      </c>
      <c r="G24" s="21">
        <f t="shared" si="2"/>
        <v>2214640</v>
      </c>
      <c r="H24" s="19">
        <v>181</v>
      </c>
      <c r="I24" s="20">
        <f t="shared" si="3"/>
        <v>230775</v>
      </c>
      <c r="J24" s="19">
        <v>0</v>
      </c>
      <c r="K24" s="21">
        <f t="shared" si="4"/>
        <v>0</v>
      </c>
      <c r="L24" s="68">
        <v>0</v>
      </c>
      <c r="M24" s="20">
        <f t="shared" si="5"/>
        <v>0</v>
      </c>
      <c r="N24" s="19">
        <v>0</v>
      </c>
      <c r="O24" s="21">
        <f t="shared" si="6"/>
        <v>0</v>
      </c>
      <c r="P24" s="45">
        <f t="shared" si="0"/>
        <v>2685820</v>
      </c>
      <c r="U24" s="26"/>
    </row>
    <row r="25" spans="1:36" ht="18" customHeight="1">
      <c r="A25" s="1"/>
      <c r="B25" s="58">
        <v>19</v>
      </c>
      <c r="C25" s="64" t="s">
        <v>22</v>
      </c>
      <c r="D25" s="47">
        <v>0</v>
      </c>
      <c r="E25" s="20">
        <f t="shared" si="1"/>
        <v>0</v>
      </c>
      <c r="F25" s="19">
        <v>0</v>
      </c>
      <c r="G25" s="21">
        <f t="shared" si="2"/>
        <v>0</v>
      </c>
      <c r="H25" s="19">
        <v>0</v>
      </c>
      <c r="I25" s="20">
        <f t="shared" si="3"/>
        <v>0</v>
      </c>
      <c r="J25" s="19">
        <v>370</v>
      </c>
      <c r="K25" s="21">
        <f t="shared" si="4"/>
        <v>943500</v>
      </c>
      <c r="L25" s="68">
        <v>0</v>
      </c>
      <c r="M25" s="20">
        <f t="shared" si="5"/>
        <v>0</v>
      </c>
      <c r="N25" s="19">
        <v>0</v>
      </c>
      <c r="O25" s="21">
        <f t="shared" si="6"/>
        <v>0</v>
      </c>
      <c r="P25" s="45">
        <f t="shared" si="0"/>
        <v>943500</v>
      </c>
    </row>
    <row r="26" spans="1:36" ht="18" customHeight="1">
      <c r="A26" s="17"/>
      <c r="B26" s="56">
        <v>20</v>
      </c>
      <c r="C26" s="63" t="s">
        <v>23</v>
      </c>
      <c r="D26" s="47">
        <v>0</v>
      </c>
      <c r="E26" s="20">
        <f t="shared" si="1"/>
        <v>0</v>
      </c>
      <c r="F26" s="19">
        <v>0</v>
      </c>
      <c r="G26" s="21">
        <f t="shared" si="2"/>
        <v>0</v>
      </c>
      <c r="H26" s="19">
        <v>0</v>
      </c>
      <c r="I26" s="20">
        <f t="shared" si="3"/>
        <v>0</v>
      </c>
      <c r="J26" s="19">
        <v>1444</v>
      </c>
      <c r="K26" s="21">
        <f t="shared" si="4"/>
        <v>3682200</v>
      </c>
      <c r="L26" s="68">
        <v>0</v>
      </c>
      <c r="M26" s="20">
        <f t="shared" si="5"/>
        <v>0</v>
      </c>
      <c r="N26" s="19">
        <v>0</v>
      </c>
      <c r="O26" s="21">
        <f t="shared" si="6"/>
        <v>0</v>
      </c>
      <c r="P26" s="45">
        <f t="shared" si="0"/>
        <v>3682200</v>
      </c>
      <c r="Q26" s="22"/>
      <c r="R26" s="22"/>
      <c r="S26" s="22"/>
      <c r="T26" s="22"/>
      <c r="U26" s="22"/>
      <c r="V26" s="22"/>
      <c r="W26" s="22"/>
      <c r="X26" s="22"/>
      <c r="Y26" s="22"/>
      <c r="Z26" s="22"/>
      <c r="AA26" s="22"/>
      <c r="AB26" s="22"/>
      <c r="AC26" s="22"/>
      <c r="AD26" s="22"/>
      <c r="AE26" s="22"/>
      <c r="AF26" s="22"/>
      <c r="AG26" s="22"/>
      <c r="AH26" s="22"/>
      <c r="AI26" s="22"/>
      <c r="AJ26" s="22"/>
    </row>
    <row r="27" spans="1:36" ht="18" customHeight="1">
      <c r="A27" s="17"/>
      <c r="B27" s="57">
        <v>21</v>
      </c>
      <c r="C27" s="63" t="s">
        <v>24</v>
      </c>
      <c r="D27" s="47">
        <v>0</v>
      </c>
      <c r="E27" s="20">
        <f t="shared" si="1"/>
        <v>0</v>
      </c>
      <c r="F27" s="19">
        <v>0</v>
      </c>
      <c r="G27" s="21">
        <f t="shared" si="2"/>
        <v>0</v>
      </c>
      <c r="H27" s="19">
        <v>0</v>
      </c>
      <c r="I27" s="20">
        <f t="shared" si="3"/>
        <v>0</v>
      </c>
      <c r="J27" s="19">
        <v>674</v>
      </c>
      <c r="K27" s="21">
        <f t="shared" si="4"/>
        <v>1718700</v>
      </c>
      <c r="L27" s="68">
        <v>0</v>
      </c>
      <c r="M27" s="20">
        <f t="shared" si="5"/>
        <v>0</v>
      </c>
      <c r="N27" s="19">
        <v>7</v>
      </c>
      <c r="O27" s="21">
        <f t="shared" si="6"/>
        <v>752500</v>
      </c>
      <c r="P27" s="45">
        <f t="shared" si="0"/>
        <v>2471200</v>
      </c>
      <c r="Q27" s="22"/>
      <c r="R27" s="22"/>
      <c r="S27" s="22"/>
      <c r="T27" s="22"/>
      <c r="U27" s="22"/>
      <c r="V27" s="22"/>
      <c r="W27" s="22"/>
      <c r="X27" s="22"/>
      <c r="Y27" s="22"/>
      <c r="Z27" s="22"/>
      <c r="AA27" s="22"/>
      <c r="AB27" s="22"/>
      <c r="AC27" s="22"/>
      <c r="AD27" s="22"/>
      <c r="AE27" s="22"/>
      <c r="AF27" s="22"/>
      <c r="AG27" s="22"/>
      <c r="AH27" s="22"/>
      <c r="AI27" s="22"/>
      <c r="AJ27" s="22"/>
    </row>
    <row r="28" spans="1:36" ht="18" customHeight="1">
      <c r="A28" s="1"/>
      <c r="B28" s="54">
        <v>22</v>
      </c>
      <c r="C28" s="64" t="s">
        <v>25</v>
      </c>
      <c r="D28" s="47">
        <v>0</v>
      </c>
      <c r="E28" s="20">
        <f t="shared" si="1"/>
        <v>0</v>
      </c>
      <c r="F28" s="19">
        <v>0</v>
      </c>
      <c r="G28" s="21">
        <f t="shared" si="2"/>
        <v>0</v>
      </c>
      <c r="H28" s="19">
        <v>54</v>
      </c>
      <c r="I28" s="20">
        <f t="shared" si="3"/>
        <v>68850</v>
      </c>
      <c r="J28" s="19">
        <v>218</v>
      </c>
      <c r="K28" s="21">
        <f t="shared" si="4"/>
        <v>555900</v>
      </c>
      <c r="L28" s="68">
        <v>0</v>
      </c>
      <c r="M28" s="20">
        <f t="shared" si="5"/>
        <v>0</v>
      </c>
      <c r="N28" s="19">
        <v>0</v>
      </c>
      <c r="O28" s="21">
        <f t="shared" si="6"/>
        <v>0</v>
      </c>
      <c r="P28" s="45">
        <f t="shared" si="0"/>
        <v>624750</v>
      </c>
    </row>
    <row r="29" spans="1:36" ht="18" customHeight="1">
      <c r="A29" s="17"/>
      <c r="B29" s="57">
        <v>23</v>
      </c>
      <c r="C29" s="66" t="s">
        <v>26</v>
      </c>
      <c r="D29" s="47">
        <v>0</v>
      </c>
      <c r="E29" s="20">
        <f t="shared" si="1"/>
        <v>0</v>
      </c>
      <c r="F29" s="19">
        <v>0</v>
      </c>
      <c r="G29" s="21">
        <f t="shared" si="2"/>
        <v>0</v>
      </c>
      <c r="H29" s="19">
        <v>0</v>
      </c>
      <c r="I29" s="20">
        <f t="shared" si="3"/>
        <v>0</v>
      </c>
      <c r="J29" s="19">
        <v>393</v>
      </c>
      <c r="K29" s="21">
        <f t="shared" si="4"/>
        <v>1002150</v>
      </c>
      <c r="L29" s="68">
        <v>0</v>
      </c>
      <c r="M29" s="20">
        <f t="shared" si="5"/>
        <v>0</v>
      </c>
      <c r="N29" s="19">
        <v>3</v>
      </c>
      <c r="O29" s="21">
        <f t="shared" si="6"/>
        <v>322500</v>
      </c>
      <c r="P29" s="45">
        <f t="shared" si="0"/>
        <v>1324650</v>
      </c>
      <c r="Q29" s="22"/>
      <c r="R29" s="22"/>
      <c r="S29" s="22"/>
      <c r="T29" s="22"/>
      <c r="U29" s="22"/>
      <c r="V29" s="22"/>
      <c r="W29" s="22"/>
      <c r="X29" s="22"/>
      <c r="Y29" s="22"/>
      <c r="Z29" s="22"/>
      <c r="AA29" s="22"/>
      <c r="AB29" s="22"/>
      <c r="AC29" s="22"/>
      <c r="AD29" s="22"/>
      <c r="AE29" s="22"/>
      <c r="AF29" s="22"/>
      <c r="AG29" s="22"/>
      <c r="AH29" s="22"/>
      <c r="AI29" s="22"/>
      <c r="AJ29" s="22"/>
    </row>
    <row r="30" spans="1:36" ht="18" customHeight="1">
      <c r="A30" s="1"/>
      <c r="B30" s="54">
        <v>24</v>
      </c>
      <c r="C30" s="67" t="s">
        <v>27</v>
      </c>
      <c r="D30" s="47">
        <v>0</v>
      </c>
      <c r="E30" s="20">
        <f t="shared" si="1"/>
        <v>0</v>
      </c>
      <c r="F30" s="19">
        <v>94</v>
      </c>
      <c r="G30" s="21">
        <f t="shared" si="2"/>
        <v>1369580</v>
      </c>
      <c r="H30" s="19">
        <v>0</v>
      </c>
      <c r="I30" s="20">
        <f t="shared" si="3"/>
        <v>0</v>
      </c>
      <c r="J30" s="19">
        <v>287</v>
      </c>
      <c r="K30" s="21">
        <f t="shared" si="4"/>
        <v>731850</v>
      </c>
      <c r="L30" s="68">
        <v>0</v>
      </c>
      <c r="M30" s="20">
        <f t="shared" si="5"/>
        <v>0</v>
      </c>
      <c r="N30" s="19">
        <v>0</v>
      </c>
      <c r="O30" s="21">
        <f t="shared" si="6"/>
        <v>0</v>
      </c>
      <c r="P30" s="45">
        <f t="shared" si="0"/>
        <v>2101430</v>
      </c>
    </row>
    <row r="31" spans="1:36" ht="26.5" customHeight="1" thickBot="1">
      <c r="A31" s="17"/>
      <c r="B31" s="37">
        <v>25</v>
      </c>
      <c r="C31" s="55" t="s">
        <v>28</v>
      </c>
      <c r="D31" s="60">
        <v>0</v>
      </c>
      <c r="E31" s="39">
        <f t="shared" si="1"/>
        <v>0</v>
      </c>
      <c r="F31" s="38">
        <v>913</v>
      </c>
      <c r="G31" s="40">
        <f t="shared" si="2"/>
        <v>13302410</v>
      </c>
      <c r="H31" s="38">
        <v>0</v>
      </c>
      <c r="I31" s="39">
        <f t="shared" si="3"/>
        <v>0</v>
      </c>
      <c r="J31" s="38">
        <v>0</v>
      </c>
      <c r="K31" s="40">
        <f t="shared" si="4"/>
        <v>0</v>
      </c>
      <c r="L31" s="69">
        <v>0</v>
      </c>
      <c r="M31" s="39">
        <f t="shared" si="5"/>
        <v>0</v>
      </c>
      <c r="N31" s="38">
        <v>51</v>
      </c>
      <c r="O31" s="40">
        <f t="shared" si="6"/>
        <v>5482500</v>
      </c>
      <c r="P31" s="53">
        <f t="shared" si="0"/>
        <v>18784910</v>
      </c>
      <c r="Q31" s="22"/>
      <c r="R31" s="22"/>
      <c r="S31" s="22"/>
      <c r="T31" s="22"/>
      <c r="U31" s="22"/>
      <c r="V31" s="22"/>
      <c r="W31" s="22"/>
      <c r="X31" s="22"/>
      <c r="Y31" s="22"/>
      <c r="Z31" s="22"/>
      <c r="AA31" s="22"/>
      <c r="AB31" s="22"/>
      <c r="AC31" s="22"/>
      <c r="AD31" s="22"/>
      <c r="AE31" s="22"/>
      <c r="AF31" s="22"/>
      <c r="AG31" s="22"/>
      <c r="AH31" s="22"/>
      <c r="AI31" s="22"/>
      <c r="AJ31" s="22"/>
    </row>
    <row r="32" spans="1:36" ht="27.75" customHeight="1" thickBot="1">
      <c r="A32" s="27"/>
      <c r="B32" s="73" t="s">
        <v>29</v>
      </c>
      <c r="C32" s="74"/>
      <c r="D32" s="41">
        <f t="shared" ref="D32:K32" si="7">SUM(D7:D31)</f>
        <v>285</v>
      </c>
      <c r="E32" s="42">
        <f t="shared" si="7"/>
        <v>2076225</v>
      </c>
      <c r="F32" s="43">
        <f t="shared" si="7"/>
        <v>2329</v>
      </c>
      <c r="G32" s="49">
        <f t="shared" si="7"/>
        <v>33933530</v>
      </c>
      <c r="H32" s="41">
        <f t="shared" si="7"/>
        <v>552</v>
      </c>
      <c r="I32" s="42">
        <f t="shared" si="7"/>
        <v>703800</v>
      </c>
      <c r="J32" s="43">
        <f t="shared" si="7"/>
        <v>10000</v>
      </c>
      <c r="K32" s="42">
        <f t="shared" si="7"/>
        <v>25500000</v>
      </c>
      <c r="L32" s="70">
        <v>14</v>
      </c>
      <c r="M32" s="46">
        <f t="shared" si="5"/>
        <v>107058</v>
      </c>
      <c r="N32" s="48">
        <v>62</v>
      </c>
      <c r="O32" s="46">
        <f t="shared" si="6"/>
        <v>6665000</v>
      </c>
      <c r="P32" s="46">
        <f t="shared" si="0"/>
        <v>68985613</v>
      </c>
    </row>
    <row r="33" spans="1:22" ht="17.25" customHeight="1">
      <c r="A33" s="28"/>
      <c r="B33" s="28"/>
      <c r="C33" s="29"/>
      <c r="D33" s="30"/>
      <c r="E33" s="31"/>
      <c r="F33" s="30"/>
      <c r="G33" s="31"/>
      <c r="H33" s="30"/>
      <c r="I33" s="31"/>
      <c r="J33" s="30"/>
      <c r="K33" s="31"/>
      <c r="L33" s="30"/>
      <c r="M33" s="31"/>
      <c r="N33" s="30"/>
      <c r="O33" s="31"/>
      <c r="P33" s="31"/>
    </row>
    <row r="34" spans="1:22" ht="81" customHeight="1">
      <c r="A34" s="32"/>
      <c r="B34" s="75" t="s">
        <v>30</v>
      </c>
      <c r="C34" s="76"/>
      <c r="D34" s="77"/>
      <c r="E34" s="77"/>
      <c r="F34" s="33"/>
      <c r="G34" s="33"/>
      <c r="H34" s="33"/>
      <c r="I34" s="33"/>
      <c r="J34" s="33"/>
      <c r="K34" s="33"/>
      <c r="L34" s="33"/>
      <c r="M34" s="33"/>
      <c r="N34" s="33"/>
      <c r="O34" s="33"/>
      <c r="P34" s="34" t="s">
        <v>31</v>
      </c>
      <c r="Q34" s="35"/>
      <c r="R34" s="36"/>
      <c r="S34" s="35"/>
      <c r="T34" s="35"/>
      <c r="U34" s="36"/>
      <c r="V34" s="34"/>
    </row>
    <row r="35" spans="1:22" ht="14.25" customHeight="1"/>
    <row r="36" spans="1:22" ht="14.25" customHeight="1"/>
    <row r="37" spans="1:22" ht="14.25" customHeight="1"/>
    <row r="38" spans="1:22" ht="14.25" customHeight="1"/>
    <row r="39" spans="1:22" ht="14.25" customHeight="1"/>
    <row r="40" spans="1:22" ht="14.25" customHeight="1"/>
    <row r="41" spans="1:22" ht="14.25" customHeight="1"/>
    <row r="42" spans="1:22" ht="14.25" customHeight="1"/>
    <row r="43" spans="1:22" ht="14.25" customHeight="1"/>
    <row r="44" spans="1:22" ht="14.25" customHeight="1"/>
    <row r="45" spans="1:22" ht="14.25" customHeight="1"/>
    <row r="46" spans="1:22" ht="14.25" customHeight="1"/>
    <row r="47" spans="1:22" ht="14.25" customHeight="1"/>
    <row r="48" spans="1: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32:C32"/>
    <mergeCell ref="B34:E34"/>
    <mergeCell ref="F4:G4"/>
    <mergeCell ref="D3:G3"/>
    <mergeCell ref="B2:P2"/>
    <mergeCell ref="B3:B5"/>
    <mergeCell ref="C3:C5"/>
    <mergeCell ref="P3:P5"/>
    <mergeCell ref="D4:E4"/>
    <mergeCell ref="H4:I4"/>
    <mergeCell ref="J4:K4"/>
    <mergeCell ref="L4:M4"/>
    <mergeCell ref="N4:O4"/>
    <mergeCell ref="N3:O3"/>
    <mergeCell ref="H3:M3"/>
  </mergeCells>
  <pageMargins left="0.7" right="0.7" top="0.75" bottom="0.75" header="0" footer="0"/>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2024-04-19T06:43:15Z</cp:lastPrinted>
  <dcterms:created xsi:type="dcterms:W3CDTF">2022-09-09T06:53:20Z</dcterms:created>
  <dcterms:modified xsi:type="dcterms:W3CDTF">2024-04-19T06:43:18Z</dcterms:modified>
</cp:coreProperties>
</file>